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cologicfrance-my.sharepoint.com/personal/rronceray_ecologic-france_com/Documents/Bureau/sharepoint/Recyclab EEE/LOCAL Recyclabilité niveau 1 - Documents à jour/ASL/"/>
    </mc:Choice>
  </mc:AlternateContent>
  <xr:revisionPtr revIDLastSave="49" documentId="13_ncr:1_{38D10918-AF30-034D-88D4-E605B43C6678}" xr6:coauthVersionLast="47" xr6:coauthVersionMax="47" xr10:uidLastSave="{D1BA810E-CF84-4915-A2D3-CC3266077EEA}"/>
  <bookViews>
    <workbookView xWindow="-110" yWindow="-110" windowWidth="19420" windowHeight="10420" xr2:uid="{EBFD5845-800F-A44D-A5D2-22DFBBC479B0}"/>
  </bookViews>
  <sheets>
    <sheet name="Introduction" sheetId="5" r:id="rId1"/>
    <sheet name="Guide d'utilisation" sheetId="6" r:id="rId2"/>
    <sheet name="Calcul" sheetId="1" r:id="rId3"/>
    <sheet name="Ref. produits et description" sheetId="10" r:id="rId4"/>
    <sheet name="Versionning" sheetId="11" r:id="rId5"/>
    <sheet name="BDD Flux" sheetId="2" state="hidden" r:id="rId6"/>
    <sheet name="BDD Recyclabilité" sheetId="8" state="hidden" r:id="rId7"/>
    <sheet name="BDD Matériaux" sheetId="3" state="hidden" r:id="rId8"/>
    <sheet name="Eléments supports" sheetId="4" state="hidden" r:id="rId9"/>
  </sheets>
  <definedNames>
    <definedName name="_xlnm._FilterDatabase" localSheetId="5" hidden="1">'BDD Flux'!$B$4:$O$302</definedName>
    <definedName name="_xlnm._FilterDatabase" localSheetId="7" hidden="1">'BDD Matériaux'!$B$2:$J$17</definedName>
    <definedName name="_xlnm._FilterDatabase" localSheetId="6" hidden="1">'BDD Recyclabilité'!$B$2:$E$254</definedName>
    <definedName name="Autres">'BDD Matériaux'!$J$3:$J$6</definedName>
    <definedName name="Code_matériaux">'BDD Matériaux'!$C$3:$C$9</definedName>
    <definedName name="Composites">'BDD Matériaux'!$F$3:$F$9</definedName>
    <definedName name="Famille_materiaux">'BDD Matériaux'!$B$3:$B$9</definedName>
    <definedName name="Fibres_textiles_naturels">'BDD Matériaux'!$H$3:$H$9</definedName>
    <definedName name="Fibres_textiles_synthétiques">'BDD Matériaux'!$G$3:$G$8</definedName>
    <definedName name="Inertes">'BDD Matériaux'!$I$3:$I$7</definedName>
    <definedName name="Metaux">'BDD Matériaux'!$D$3:$D$12</definedName>
    <definedName name="Plastiques">'BDD Matériaux'!$E$3:$E$26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B273" i="10"/>
  <c r="C273" i="10"/>
  <c r="D273" i="10"/>
  <c r="B274" i="10"/>
  <c r="C274" i="10"/>
  <c r="D274" i="10"/>
  <c r="B275" i="10"/>
  <c r="C275" i="10"/>
  <c r="D275" i="10"/>
  <c r="B276" i="10"/>
  <c r="C276" i="10"/>
  <c r="D276" i="10"/>
  <c r="B277" i="10"/>
  <c r="C277" i="10"/>
  <c r="D277" i="10"/>
  <c r="B278" i="10"/>
  <c r="C278" i="10"/>
  <c r="D278" i="10"/>
  <c r="B279" i="10"/>
  <c r="C279" i="10"/>
  <c r="D279" i="10"/>
  <c r="B280" i="10"/>
  <c r="C280" i="10"/>
  <c r="D280" i="10"/>
  <c r="B281" i="10"/>
  <c r="C281" i="10"/>
  <c r="D281" i="10"/>
  <c r="B282" i="10"/>
  <c r="C282" i="10"/>
  <c r="D282" i="10"/>
  <c r="B283" i="10"/>
  <c r="C283" i="10"/>
  <c r="D283" i="10"/>
  <c r="B284" i="10"/>
  <c r="C284" i="10"/>
  <c r="D284" i="10"/>
  <c r="B285" i="10"/>
  <c r="C285" i="10"/>
  <c r="D285" i="10"/>
  <c r="B286" i="10"/>
  <c r="C286" i="10"/>
  <c r="D286" i="10"/>
  <c r="B287" i="10"/>
  <c r="C287" i="10"/>
  <c r="D287" i="10"/>
  <c r="B288" i="10"/>
  <c r="C288" i="10"/>
  <c r="D288" i="10"/>
  <c r="B289" i="10"/>
  <c r="C289" i="10"/>
  <c r="D289" i="10"/>
  <c r="B290" i="10"/>
  <c r="C290" i="10"/>
  <c r="D290" i="10"/>
  <c r="B291" i="10"/>
  <c r="C291" i="10"/>
  <c r="D291" i="10"/>
  <c r="B292" i="10"/>
  <c r="C292" i="10"/>
  <c r="D292" i="10"/>
  <c r="B293" i="10"/>
  <c r="C293" i="10"/>
  <c r="D293" i="10"/>
  <c r="B294" i="10"/>
  <c r="C294" i="10"/>
  <c r="D294" i="10"/>
  <c r="B295" i="10"/>
  <c r="C295" i="10"/>
  <c r="D295" i="10"/>
  <c r="B296" i="10"/>
  <c r="C296" i="10"/>
  <c r="D296" i="10"/>
  <c r="B297" i="10"/>
  <c r="C297" i="10"/>
  <c r="D297" i="10"/>
  <c r="B298" i="10"/>
  <c r="C298" i="10"/>
  <c r="D298" i="10"/>
  <c r="B299" i="10"/>
  <c r="C299" i="10"/>
  <c r="D299" i="10"/>
  <c r="B300" i="10"/>
  <c r="C300" i="10"/>
  <c r="D300" i="10"/>
  <c r="B301" i="10"/>
  <c r="C301" i="10"/>
  <c r="D301" i="10"/>
  <c r="B302" i="10"/>
  <c r="C302" i="10"/>
  <c r="D302" i="10"/>
  <c r="B303" i="10"/>
  <c r="C303" i="10"/>
  <c r="D303" i="10"/>
  <c r="B304" i="10"/>
  <c r="C304" i="10"/>
  <c r="D304" i="10"/>
  <c r="B305" i="10"/>
  <c r="C305" i="10"/>
  <c r="D305" i="10"/>
  <c r="B306" i="10"/>
  <c r="C306" i="10"/>
  <c r="D306" i="10"/>
  <c r="B307" i="10"/>
  <c r="C307" i="10"/>
  <c r="D307" i="10"/>
  <c r="B308" i="10"/>
  <c r="C308" i="10"/>
  <c r="D308" i="10"/>
  <c r="B309" i="10"/>
  <c r="C309" i="10"/>
  <c r="D309" i="10"/>
  <c r="B310" i="10"/>
  <c r="C310" i="10"/>
  <c r="D310" i="10"/>
  <c r="B311" i="10"/>
  <c r="C311" i="10"/>
  <c r="D311" i="10"/>
  <c r="B312" i="10"/>
  <c r="C312" i="10"/>
  <c r="D312" i="10"/>
  <c r="B313" i="10"/>
  <c r="C313" i="10"/>
  <c r="D313" i="10"/>
  <c r="B314" i="10"/>
  <c r="C314" i="10"/>
  <c r="D314" i="10"/>
  <c r="B315" i="10"/>
  <c r="C315" i="10"/>
  <c r="D315" i="10"/>
  <c r="B316" i="10"/>
  <c r="C316" i="10"/>
  <c r="D316" i="10"/>
  <c r="B317" i="10"/>
  <c r="C317" i="10"/>
  <c r="D317" i="10"/>
  <c r="B318" i="10"/>
  <c r="C318" i="10"/>
  <c r="D318" i="10"/>
  <c r="B319" i="10"/>
  <c r="C319" i="10"/>
  <c r="D319" i="10"/>
  <c r="B320" i="10"/>
  <c r="C320" i="10"/>
  <c r="D320" i="10"/>
  <c r="B321" i="10"/>
  <c r="C321" i="10"/>
  <c r="D321" i="10"/>
  <c r="B322" i="10"/>
  <c r="C322" i="10"/>
  <c r="D322" i="10"/>
  <c r="B323" i="10"/>
  <c r="C323" i="10"/>
  <c r="D323" i="10"/>
  <c r="B324" i="10"/>
  <c r="C324" i="10"/>
  <c r="D324" i="10"/>
  <c r="B325" i="10"/>
  <c r="C325" i="10"/>
  <c r="D325" i="10"/>
  <c r="B326" i="10"/>
  <c r="C326" i="10"/>
  <c r="D326" i="10"/>
  <c r="B327" i="10"/>
  <c r="C327" i="10"/>
  <c r="D327" i="10"/>
  <c r="B328" i="10"/>
  <c r="C328" i="10"/>
  <c r="D328" i="10"/>
  <c r="B329" i="10"/>
  <c r="C329" i="10"/>
  <c r="D329" i="10"/>
  <c r="B330" i="10"/>
  <c r="C330" i="10"/>
  <c r="D330" i="10"/>
  <c r="B331" i="10"/>
  <c r="C331" i="10"/>
  <c r="D331" i="10"/>
  <c r="B332" i="10"/>
  <c r="C332" i="10"/>
  <c r="D332" i="10"/>
  <c r="B333" i="10"/>
  <c r="C333" i="10"/>
  <c r="D333" i="10"/>
  <c r="B334" i="10"/>
  <c r="C334" i="10"/>
  <c r="D334" i="10"/>
  <c r="B335" i="10"/>
  <c r="C335" i="10"/>
  <c r="D335" i="10"/>
  <c r="B336" i="10"/>
  <c r="C336" i="10"/>
  <c r="D336" i="10"/>
  <c r="B337" i="10"/>
  <c r="C337" i="10"/>
  <c r="D337" i="10"/>
  <c r="B338" i="10"/>
  <c r="C338" i="10"/>
  <c r="D338" i="10"/>
  <c r="B339" i="10"/>
  <c r="C339" i="10"/>
  <c r="D339" i="10"/>
  <c r="B340" i="10"/>
  <c r="C340" i="10"/>
  <c r="D340" i="10"/>
  <c r="B341" i="10"/>
  <c r="C341" i="10"/>
  <c r="D341" i="10"/>
  <c r="B342" i="10"/>
  <c r="C342" i="10"/>
  <c r="D342" i="10"/>
  <c r="B343" i="10"/>
  <c r="C343" i="10"/>
  <c r="D343" i="10"/>
  <c r="B344" i="10"/>
  <c r="C344" i="10"/>
  <c r="D344" i="10"/>
  <c r="B345" i="10"/>
  <c r="C345" i="10"/>
  <c r="D345" i="10"/>
  <c r="B346" i="10"/>
  <c r="C346" i="10"/>
  <c r="D346" i="10"/>
  <c r="B347" i="10"/>
  <c r="C347" i="10"/>
  <c r="D347" i="10"/>
  <c r="B4" i="10"/>
  <c r="C4" i="10"/>
  <c r="D4" i="10"/>
  <c r="B5" i="10"/>
  <c r="C5" i="10"/>
  <c r="D5" i="10"/>
  <c r="B6" i="10"/>
  <c r="C6" i="10"/>
  <c r="D6" i="10"/>
  <c r="B7" i="10"/>
  <c r="C7" i="10"/>
  <c r="D7" i="10"/>
  <c r="B8" i="10"/>
  <c r="C8" i="10"/>
  <c r="D8" i="10"/>
  <c r="B9" i="10"/>
  <c r="C9" i="10"/>
  <c r="D9" i="10"/>
  <c r="B10" i="10"/>
  <c r="C10" i="10"/>
  <c r="D10" i="10"/>
  <c r="B11" i="10"/>
  <c r="C11" i="10"/>
  <c r="D11" i="10"/>
  <c r="B12" i="10"/>
  <c r="C12" i="10"/>
  <c r="D12" i="10"/>
  <c r="B13" i="10"/>
  <c r="C13" i="10"/>
  <c r="D13" i="10"/>
  <c r="B14" i="10"/>
  <c r="C14" i="10"/>
  <c r="D14" i="10"/>
  <c r="B15" i="10"/>
  <c r="C15" i="10"/>
  <c r="D15" i="10"/>
  <c r="B16" i="10"/>
  <c r="C16" i="10"/>
  <c r="D16" i="10"/>
  <c r="B17" i="10"/>
  <c r="C17" i="10"/>
  <c r="D17" i="10"/>
  <c r="B18" i="10"/>
  <c r="C18" i="10"/>
  <c r="D18" i="10"/>
  <c r="B19" i="10"/>
  <c r="C19" i="10"/>
  <c r="D19" i="10"/>
  <c r="B20" i="10"/>
  <c r="C20" i="10"/>
  <c r="D20" i="10"/>
  <c r="B21" i="10"/>
  <c r="C21" i="10"/>
  <c r="D21" i="10"/>
  <c r="B22" i="10"/>
  <c r="C22" i="10"/>
  <c r="D22" i="10"/>
  <c r="B23" i="10"/>
  <c r="C23" i="10"/>
  <c r="D23" i="10"/>
  <c r="B24" i="10"/>
  <c r="C24" i="10"/>
  <c r="D24" i="10"/>
  <c r="B25" i="10"/>
  <c r="C25" i="10"/>
  <c r="D25" i="10"/>
  <c r="B26" i="10"/>
  <c r="C26" i="10"/>
  <c r="D26" i="10"/>
  <c r="B27" i="10"/>
  <c r="C27" i="10"/>
  <c r="D27" i="10"/>
  <c r="B28" i="10"/>
  <c r="C28" i="10"/>
  <c r="D28" i="10"/>
  <c r="B29" i="10"/>
  <c r="C29" i="10"/>
  <c r="D29" i="10"/>
  <c r="B30" i="10"/>
  <c r="C30" i="10"/>
  <c r="D30" i="10"/>
  <c r="B31" i="10"/>
  <c r="C31" i="10"/>
  <c r="D31" i="10"/>
  <c r="B32" i="10"/>
  <c r="C32" i="10"/>
  <c r="D32" i="10"/>
  <c r="B33" i="10"/>
  <c r="C33" i="10"/>
  <c r="D33" i="10"/>
  <c r="B34" i="10"/>
  <c r="C34" i="10"/>
  <c r="D34" i="10"/>
  <c r="B35" i="10"/>
  <c r="C35" i="10"/>
  <c r="D35" i="10"/>
  <c r="B36" i="10"/>
  <c r="C36" i="10"/>
  <c r="D36" i="10"/>
  <c r="B37" i="10"/>
  <c r="C37" i="10"/>
  <c r="D37" i="10"/>
  <c r="B38" i="10"/>
  <c r="C38" i="10"/>
  <c r="D38" i="10"/>
  <c r="B39" i="10"/>
  <c r="C39" i="10"/>
  <c r="D39" i="10"/>
  <c r="B40" i="10"/>
  <c r="C40" i="10"/>
  <c r="D40" i="10"/>
  <c r="B41" i="10"/>
  <c r="C41" i="10"/>
  <c r="D41" i="10"/>
  <c r="B42" i="10"/>
  <c r="C42" i="10"/>
  <c r="D42" i="10"/>
  <c r="B43" i="10"/>
  <c r="C43" i="10"/>
  <c r="D43" i="10"/>
  <c r="B44" i="10"/>
  <c r="C44" i="10"/>
  <c r="D44" i="10"/>
  <c r="B45" i="10"/>
  <c r="C45" i="10"/>
  <c r="D45" i="10"/>
  <c r="B46" i="10"/>
  <c r="C46" i="10"/>
  <c r="D46" i="10"/>
  <c r="B47" i="10"/>
  <c r="C47" i="10"/>
  <c r="D47" i="10"/>
  <c r="B48" i="10"/>
  <c r="C48" i="10"/>
  <c r="D48" i="10"/>
  <c r="B49" i="10"/>
  <c r="C49" i="10"/>
  <c r="D49" i="10"/>
  <c r="B50" i="10"/>
  <c r="C50" i="10"/>
  <c r="D50" i="10"/>
  <c r="B51" i="10"/>
  <c r="C51" i="10"/>
  <c r="D51" i="10"/>
  <c r="B52" i="10"/>
  <c r="C52" i="10"/>
  <c r="D52" i="10"/>
  <c r="B53" i="10"/>
  <c r="C53" i="10"/>
  <c r="D53" i="10"/>
  <c r="B54" i="10"/>
  <c r="C54" i="10"/>
  <c r="D54" i="10"/>
  <c r="B55" i="10"/>
  <c r="C55" i="10"/>
  <c r="D55" i="10"/>
  <c r="B56" i="10"/>
  <c r="C56" i="10"/>
  <c r="D56" i="10"/>
  <c r="B57" i="10"/>
  <c r="C57" i="10"/>
  <c r="D57" i="10"/>
  <c r="B58" i="10"/>
  <c r="C58" i="10"/>
  <c r="D58" i="10"/>
  <c r="B59" i="10"/>
  <c r="C59" i="10"/>
  <c r="D59" i="10"/>
  <c r="B60" i="10"/>
  <c r="C60" i="10"/>
  <c r="D60" i="10"/>
  <c r="B61" i="10"/>
  <c r="C61" i="10"/>
  <c r="D61" i="10"/>
  <c r="B62" i="10"/>
  <c r="C62" i="10"/>
  <c r="D62" i="10"/>
  <c r="B63" i="10"/>
  <c r="C63" i="10"/>
  <c r="D63" i="10"/>
  <c r="B64" i="10"/>
  <c r="C64" i="10"/>
  <c r="D64" i="10"/>
  <c r="B65" i="10"/>
  <c r="C65" i="10"/>
  <c r="D65" i="10"/>
  <c r="B66" i="10"/>
  <c r="C66" i="10"/>
  <c r="D66" i="10"/>
  <c r="B67" i="10"/>
  <c r="C67" i="10"/>
  <c r="D67" i="10"/>
  <c r="B68" i="10"/>
  <c r="C68" i="10"/>
  <c r="D68" i="10"/>
  <c r="B69" i="10"/>
  <c r="C69" i="10"/>
  <c r="D69" i="10"/>
  <c r="B70" i="10"/>
  <c r="C70" i="10"/>
  <c r="D70" i="10"/>
  <c r="B71" i="10"/>
  <c r="C71" i="10"/>
  <c r="D71" i="10"/>
  <c r="B72" i="10"/>
  <c r="C72" i="10"/>
  <c r="D72" i="10"/>
  <c r="B73" i="10"/>
  <c r="C73" i="10"/>
  <c r="D73" i="10"/>
  <c r="B74" i="10"/>
  <c r="C74" i="10"/>
  <c r="D74" i="10"/>
  <c r="B75" i="10"/>
  <c r="C75" i="10"/>
  <c r="D75" i="10"/>
  <c r="B76" i="10"/>
  <c r="C76" i="10"/>
  <c r="D76" i="10"/>
  <c r="B77" i="10"/>
  <c r="C77" i="10"/>
  <c r="D77" i="10"/>
  <c r="B78" i="10"/>
  <c r="C78" i="10"/>
  <c r="D78" i="10"/>
  <c r="B79" i="10"/>
  <c r="C79" i="10"/>
  <c r="D79" i="10"/>
  <c r="B80" i="10"/>
  <c r="C80" i="10"/>
  <c r="D80" i="10"/>
  <c r="B81" i="10"/>
  <c r="C81" i="10"/>
  <c r="D81" i="10"/>
  <c r="B82" i="10"/>
  <c r="C82" i="10"/>
  <c r="D82" i="10"/>
  <c r="B83" i="10"/>
  <c r="C83" i="10"/>
  <c r="D83" i="10"/>
  <c r="B84" i="10"/>
  <c r="C84" i="10"/>
  <c r="D84" i="10"/>
  <c r="B85" i="10"/>
  <c r="C85" i="10"/>
  <c r="D85" i="10"/>
  <c r="B86" i="10"/>
  <c r="C86" i="10"/>
  <c r="D86" i="10"/>
  <c r="B87" i="10"/>
  <c r="C87" i="10"/>
  <c r="D87" i="10"/>
  <c r="B88" i="10"/>
  <c r="C88" i="10"/>
  <c r="D88" i="10"/>
  <c r="B89" i="10"/>
  <c r="C89" i="10"/>
  <c r="D89" i="10"/>
  <c r="B90" i="10"/>
  <c r="C90" i="10"/>
  <c r="D90" i="10"/>
  <c r="B91" i="10"/>
  <c r="C91" i="10"/>
  <c r="D91" i="10"/>
  <c r="B92" i="10"/>
  <c r="C92" i="10"/>
  <c r="D92" i="10"/>
  <c r="B93" i="10"/>
  <c r="C93" i="10"/>
  <c r="D93" i="10"/>
  <c r="B94" i="10"/>
  <c r="C94" i="10"/>
  <c r="D94" i="10"/>
  <c r="B95" i="10"/>
  <c r="C95" i="10"/>
  <c r="D95" i="10"/>
  <c r="B96" i="10"/>
  <c r="C96" i="10"/>
  <c r="D96" i="10"/>
  <c r="B97" i="10"/>
  <c r="C97" i="10"/>
  <c r="D97" i="10"/>
  <c r="B98" i="10"/>
  <c r="C98" i="10"/>
  <c r="D98" i="10"/>
  <c r="B99" i="10"/>
  <c r="C99" i="10"/>
  <c r="D99" i="10"/>
  <c r="B100" i="10"/>
  <c r="C100" i="10"/>
  <c r="D100" i="10"/>
  <c r="B101" i="10"/>
  <c r="C101" i="10"/>
  <c r="D101" i="10"/>
  <c r="B102" i="10"/>
  <c r="C102" i="10"/>
  <c r="D102" i="10"/>
  <c r="B103" i="10"/>
  <c r="C103" i="10"/>
  <c r="D103" i="10"/>
  <c r="B104" i="10"/>
  <c r="C104" i="10"/>
  <c r="D104" i="10"/>
  <c r="B105" i="10"/>
  <c r="C105" i="10"/>
  <c r="D105" i="10"/>
  <c r="B106" i="10"/>
  <c r="C106" i="10"/>
  <c r="D106" i="10"/>
  <c r="B107" i="10"/>
  <c r="C107" i="10"/>
  <c r="D107" i="10"/>
  <c r="B108" i="10"/>
  <c r="C108" i="10"/>
  <c r="D108" i="10"/>
  <c r="B109" i="10"/>
  <c r="C109" i="10"/>
  <c r="D109" i="10"/>
  <c r="B110" i="10"/>
  <c r="C110" i="10"/>
  <c r="D110" i="10"/>
  <c r="B111" i="10"/>
  <c r="C111" i="10"/>
  <c r="D111" i="10"/>
  <c r="B112" i="10"/>
  <c r="C112" i="10"/>
  <c r="D112" i="10"/>
  <c r="B113" i="10"/>
  <c r="C113" i="10"/>
  <c r="D113" i="10"/>
  <c r="B114" i="10"/>
  <c r="C114" i="10"/>
  <c r="D114" i="10"/>
  <c r="B115" i="10"/>
  <c r="C115" i="10"/>
  <c r="D115" i="10"/>
  <c r="B116" i="10"/>
  <c r="C116" i="10"/>
  <c r="D116" i="10"/>
  <c r="B117" i="10"/>
  <c r="C117" i="10"/>
  <c r="D117" i="10"/>
  <c r="B118" i="10"/>
  <c r="C118" i="10"/>
  <c r="D118" i="10"/>
  <c r="B119" i="10"/>
  <c r="C119" i="10"/>
  <c r="D119" i="10"/>
  <c r="B120" i="10"/>
  <c r="C120" i="10"/>
  <c r="D120" i="10"/>
  <c r="B121" i="10"/>
  <c r="C121" i="10"/>
  <c r="D121" i="10"/>
  <c r="B122" i="10"/>
  <c r="C122" i="10"/>
  <c r="D122" i="10"/>
  <c r="B123" i="10"/>
  <c r="C123" i="10"/>
  <c r="D123" i="10"/>
  <c r="B124" i="10"/>
  <c r="C124" i="10"/>
  <c r="D124" i="10"/>
  <c r="B125" i="10"/>
  <c r="C125" i="10"/>
  <c r="D125" i="10"/>
  <c r="B126" i="10"/>
  <c r="C126" i="10"/>
  <c r="D126" i="10"/>
  <c r="B127" i="10"/>
  <c r="C127" i="10"/>
  <c r="D127" i="10"/>
  <c r="B128" i="10"/>
  <c r="C128" i="10"/>
  <c r="D128" i="10"/>
  <c r="B129" i="10"/>
  <c r="C129" i="10"/>
  <c r="D129" i="10"/>
  <c r="B130" i="10"/>
  <c r="C130" i="10"/>
  <c r="D130" i="10"/>
  <c r="B131" i="10"/>
  <c r="C131" i="10"/>
  <c r="D131" i="10"/>
  <c r="B132" i="10"/>
  <c r="C132" i="10"/>
  <c r="D132" i="10"/>
  <c r="B133" i="10"/>
  <c r="C133" i="10"/>
  <c r="D133" i="10"/>
  <c r="B134" i="10"/>
  <c r="C134" i="10"/>
  <c r="D134" i="10"/>
  <c r="B135" i="10"/>
  <c r="C135" i="10"/>
  <c r="D135" i="10"/>
  <c r="B136" i="10"/>
  <c r="C136" i="10"/>
  <c r="D136" i="10"/>
  <c r="B137" i="10"/>
  <c r="C137" i="10"/>
  <c r="D137" i="10"/>
  <c r="B138" i="10"/>
  <c r="C138" i="10"/>
  <c r="D138" i="10"/>
  <c r="B139" i="10"/>
  <c r="C139" i="10"/>
  <c r="D139" i="10"/>
  <c r="B140" i="10"/>
  <c r="C140" i="10"/>
  <c r="D140" i="10"/>
  <c r="B141" i="10"/>
  <c r="C141" i="10"/>
  <c r="D141" i="10"/>
  <c r="B142" i="10"/>
  <c r="C142" i="10"/>
  <c r="D142" i="10"/>
  <c r="B143" i="10"/>
  <c r="C143" i="10"/>
  <c r="D143" i="10"/>
  <c r="B144" i="10"/>
  <c r="C144" i="10"/>
  <c r="D144" i="10"/>
  <c r="B145" i="10"/>
  <c r="C145" i="10"/>
  <c r="D145" i="10"/>
  <c r="B146" i="10"/>
  <c r="C146" i="10"/>
  <c r="D146" i="10"/>
  <c r="B147" i="10"/>
  <c r="C147" i="10"/>
  <c r="D147" i="10"/>
  <c r="B148" i="10"/>
  <c r="C148" i="10"/>
  <c r="D148" i="10"/>
  <c r="B149" i="10"/>
  <c r="C149" i="10"/>
  <c r="D149" i="10"/>
  <c r="B150" i="10"/>
  <c r="C150" i="10"/>
  <c r="D150" i="10"/>
  <c r="B151" i="10"/>
  <c r="C151" i="10"/>
  <c r="D151" i="10"/>
  <c r="B152" i="10"/>
  <c r="C152" i="10"/>
  <c r="D152" i="10"/>
  <c r="B153" i="10"/>
  <c r="C153" i="10"/>
  <c r="D153" i="10"/>
  <c r="B154" i="10"/>
  <c r="C154" i="10"/>
  <c r="D154" i="10"/>
  <c r="B155" i="10"/>
  <c r="C155" i="10"/>
  <c r="D155" i="10"/>
  <c r="B156" i="10"/>
  <c r="C156" i="10"/>
  <c r="D156" i="10"/>
  <c r="B157" i="10"/>
  <c r="C157" i="10"/>
  <c r="D157" i="10"/>
  <c r="B158" i="10"/>
  <c r="C158" i="10"/>
  <c r="D158" i="10"/>
  <c r="B159" i="10"/>
  <c r="C159" i="10"/>
  <c r="D159" i="10"/>
  <c r="B160" i="10"/>
  <c r="C160" i="10"/>
  <c r="D160" i="10"/>
  <c r="B161" i="10"/>
  <c r="C161" i="10"/>
  <c r="D161" i="10"/>
  <c r="B162" i="10"/>
  <c r="C162" i="10"/>
  <c r="D162" i="10"/>
  <c r="B163" i="10"/>
  <c r="C163" i="10"/>
  <c r="D163" i="10"/>
  <c r="B164" i="10"/>
  <c r="C164" i="10"/>
  <c r="D164" i="10"/>
  <c r="B165" i="10"/>
  <c r="C165" i="10"/>
  <c r="D165" i="10"/>
  <c r="B166" i="10"/>
  <c r="C166" i="10"/>
  <c r="D166" i="10"/>
  <c r="B167" i="10"/>
  <c r="C167" i="10"/>
  <c r="D167" i="10"/>
  <c r="B168" i="10"/>
  <c r="C168" i="10"/>
  <c r="D168" i="10"/>
  <c r="B169" i="10"/>
  <c r="C169" i="10"/>
  <c r="D169" i="10"/>
  <c r="B170" i="10"/>
  <c r="C170" i="10"/>
  <c r="D170" i="10"/>
  <c r="B171" i="10"/>
  <c r="C171" i="10"/>
  <c r="D171" i="10"/>
  <c r="B172" i="10"/>
  <c r="C172" i="10"/>
  <c r="D172" i="10"/>
  <c r="B173" i="10"/>
  <c r="C173" i="10"/>
  <c r="D173" i="10"/>
  <c r="B174" i="10"/>
  <c r="C174" i="10"/>
  <c r="D174" i="10"/>
  <c r="B175" i="10"/>
  <c r="C175" i="10"/>
  <c r="D175" i="10"/>
  <c r="B176" i="10"/>
  <c r="C176" i="10"/>
  <c r="D176" i="10"/>
  <c r="B177" i="10"/>
  <c r="C177" i="10"/>
  <c r="D177" i="10"/>
  <c r="B178" i="10"/>
  <c r="C178" i="10"/>
  <c r="D178" i="10"/>
  <c r="B179" i="10"/>
  <c r="C179" i="10"/>
  <c r="D179" i="10"/>
  <c r="B180" i="10"/>
  <c r="C180" i="10"/>
  <c r="D180" i="10"/>
  <c r="B181" i="10"/>
  <c r="C181" i="10"/>
  <c r="D181" i="10"/>
  <c r="B182" i="10"/>
  <c r="C182" i="10"/>
  <c r="D182" i="10"/>
  <c r="B183" i="10"/>
  <c r="C183" i="10"/>
  <c r="D183" i="10"/>
  <c r="B184" i="10"/>
  <c r="C184" i="10"/>
  <c r="D184" i="10"/>
  <c r="B185" i="10"/>
  <c r="C185" i="10"/>
  <c r="D185" i="10"/>
  <c r="B186" i="10"/>
  <c r="C186" i="10"/>
  <c r="D186" i="10"/>
  <c r="B187" i="10"/>
  <c r="C187" i="10"/>
  <c r="D187" i="10"/>
  <c r="B188" i="10"/>
  <c r="C188" i="10"/>
  <c r="D188" i="10"/>
  <c r="B189" i="10"/>
  <c r="C189" i="10"/>
  <c r="D189" i="10"/>
  <c r="B190" i="10"/>
  <c r="C190" i="10"/>
  <c r="D190" i="10"/>
  <c r="B191" i="10"/>
  <c r="C191" i="10"/>
  <c r="D191" i="10"/>
  <c r="B192" i="10"/>
  <c r="C192" i="10"/>
  <c r="D192" i="10"/>
  <c r="B193" i="10"/>
  <c r="C193" i="10"/>
  <c r="D193" i="10"/>
  <c r="B194" i="10"/>
  <c r="C194" i="10"/>
  <c r="D194" i="10"/>
  <c r="B195" i="10"/>
  <c r="C195" i="10"/>
  <c r="D195" i="10"/>
  <c r="B196" i="10"/>
  <c r="C196" i="10"/>
  <c r="D196" i="10"/>
  <c r="B197" i="10"/>
  <c r="C197" i="10"/>
  <c r="D197" i="10"/>
  <c r="B198" i="10"/>
  <c r="C198" i="10"/>
  <c r="D198" i="10"/>
  <c r="B199" i="10"/>
  <c r="C199" i="10"/>
  <c r="D199" i="10"/>
  <c r="B200" i="10"/>
  <c r="C200" i="10"/>
  <c r="D200" i="10"/>
  <c r="B201" i="10"/>
  <c r="C201" i="10"/>
  <c r="D201" i="10"/>
  <c r="B202" i="10"/>
  <c r="C202" i="10"/>
  <c r="D202" i="10"/>
  <c r="B203" i="10"/>
  <c r="C203" i="10"/>
  <c r="D203" i="10"/>
  <c r="B204" i="10"/>
  <c r="C204" i="10"/>
  <c r="D204" i="10"/>
  <c r="B205" i="10"/>
  <c r="C205" i="10"/>
  <c r="D205" i="10"/>
  <c r="B206" i="10"/>
  <c r="C206" i="10"/>
  <c r="D206" i="10"/>
  <c r="B207" i="10"/>
  <c r="C207" i="10"/>
  <c r="D207" i="10"/>
  <c r="B208" i="10"/>
  <c r="C208" i="10"/>
  <c r="D208" i="10"/>
  <c r="B209" i="10"/>
  <c r="C209" i="10"/>
  <c r="D209" i="10"/>
  <c r="B210" i="10"/>
  <c r="C210" i="10"/>
  <c r="D210" i="10"/>
  <c r="B211" i="10"/>
  <c r="C211" i="10"/>
  <c r="D211" i="10"/>
  <c r="B212" i="10"/>
  <c r="C212" i="10"/>
  <c r="D212" i="10"/>
  <c r="B213" i="10"/>
  <c r="C213" i="10"/>
  <c r="D213" i="10"/>
  <c r="B214" i="10"/>
  <c r="C214" i="10"/>
  <c r="D214" i="10"/>
  <c r="B215" i="10"/>
  <c r="C215" i="10"/>
  <c r="D215" i="10"/>
  <c r="B216" i="10"/>
  <c r="C216" i="10"/>
  <c r="D216" i="10"/>
  <c r="B217" i="10"/>
  <c r="C217" i="10"/>
  <c r="D217" i="10"/>
  <c r="B218" i="10"/>
  <c r="C218" i="10"/>
  <c r="D218" i="10"/>
  <c r="B219" i="10"/>
  <c r="C219" i="10"/>
  <c r="D219" i="10"/>
  <c r="B220" i="10"/>
  <c r="C220" i="10"/>
  <c r="D220" i="10"/>
  <c r="B221" i="10"/>
  <c r="C221" i="10"/>
  <c r="D221" i="10"/>
  <c r="B222" i="10"/>
  <c r="C222" i="10"/>
  <c r="D222" i="10"/>
  <c r="B223" i="10"/>
  <c r="C223" i="10"/>
  <c r="D223" i="10"/>
  <c r="B224" i="10"/>
  <c r="C224" i="10"/>
  <c r="D224" i="10"/>
  <c r="B225" i="10"/>
  <c r="C225" i="10"/>
  <c r="D225" i="10"/>
  <c r="B226" i="10"/>
  <c r="C226" i="10"/>
  <c r="D226" i="10"/>
  <c r="B227" i="10"/>
  <c r="C227" i="10"/>
  <c r="D227" i="10"/>
  <c r="B228" i="10"/>
  <c r="C228" i="10"/>
  <c r="D228" i="10"/>
  <c r="B229" i="10"/>
  <c r="C229" i="10"/>
  <c r="D229" i="10"/>
  <c r="B230" i="10"/>
  <c r="C230" i="10"/>
  <c r="D230" i="10"/>
  <c r="B231" i="10"/>
  <c r="C231" i="10"/>
  <c r="D231" i="10"/>
  <c r="B232" i="10"/>
  <c r="C232" i="10"/>
  <c r="D232" i="10"/>
  <c r="B233" i="10"/>
  <c r="C233" i="10"/>
  <c r="D233" i="10"/>
  <c r="B234" i="10"/>
  <c r="C234" i="10"/>
  <c r="D234" i="10"/>
  <c r="B235" i="10"/>
  <c r="C235" i="10"/>
  <c r="D235" i="10"/>
  <c r="B236" i="10"/>
  <c r="C236" i="10"/>
  <c r="D236" i="10"/>
  <c r="B237" i="10"/>
  <c r="C237" i="10"/>
  <c r="D237" i="10"/>
  <c r="B238" i="10"/>
  <c r="C238" i="10"/>
  <c r="D238" i="10"/>
  <c r="B239" i="10"/>
  <c r="C239" i="10"/>
  <c r="D239" i="10"/>
  <c r="B240" i="10"/>
  <c r="C240" i="10"/>
  <c r="D240" i="10"/>
  <c r="B241" i="10"/>
  <c r="C241" i="10"/>
  <c r="D241" i="10"/>
  <c r="B242" i="10"/>
  <c r="C242" i="10"/>
  <c r="D242" i="10"/>
  <c r="B243" i="10"/>
  <c r="C243" i="10"/>
  <c r="D243" i="10"/>
  <c r="B244" i="10"/>
  <c r="C244" i="10"/>
  <c r="D244" i="10"/>
  <c r="B245" i="10"/>
  <c r="C245" i="10"/>
  <c r="D245" i="10"/>
  <c r="B246" i="10"/>
  <c r="C246" i="10"/>
  <c r="D246" i="10"/>
  <c r="B247" i="10"/>
  <c r="C247" i="10"/>
  <c r="D247" i="10"/>
  <c r="B248" i="10"/>
  <c r="C248" i="10"/>
  <c r="D248" i="10"/>
  <c r="B249" i="10"/>
  <c r="C249" i="10"/>
  <c r="D249" i="10"/>
  <c r="B250" i="10"/>
  <c r="C250" i="10"/>
  <c r="D250" i="10"/>
  <c r="B251" i="10"/>
  <c r="C251" i="10"/>
  <c r="D251" i="10"/>
  <c r="B252" i="10"/>
  <c r="C252" i="10"/>
  <c r="D252" i="10"/>
  <c r="B253" i="10"/>
  <c r="C253" i="10"/>
  <c r="D253" i="10"/>
  <c r="B254" i="10"/>
  <c r="C254" i="10"/>
  <c r="D254" i="10"/>
  <c r="B255" i="10"/>
  <c r="C255" i="10"/>
  <c r="D255" i="10"/>
  <c r="B256" i="10"/>
  <c r="C256" i="10"/>
  <c r="D256" i="10"/>
  <c r="B257" i="10"/>
  <c r="C257" i="10"/>
  <c r="D257" i="10"/>
  <c r="B258" i="10"/>
  <c r="C258" i="10"/>
  <c r="D258" i="10"/>
  <c r="B259" i="10"/>
  <c r="C259" i="10"/>
  <c r="D259" i="10"/>
  <c r="B260" i="10"/>
  <c r="C260" i="10"/>
  <c r="D260" i="10"/>
  <c r="B261" i="10"/>
  <c r="C261" i="10"/>
  <c r="D261" i="10"/>
  <c r="B262" i="10"/>
  <c r="C262" i="10"/>
  <c r="D262" i="10"/>
  <c r="B263" i="10"/>
  <c r="C263" i="10"/>
  <c r="D263" i="10"/>
  <c r="B264" i="10"/>
  <c r="C264" i="10"/>
  <c r="D264" i="10"/>
  <c r="B265" i="10"/>
  <c r="C265" i="10"/>
  <c r="D265" i="10"/>
  <c r="B266" i="10"/>
  <c r="C266" i="10"/>
  <c r="D266" i="10"/>
  <c r="B267" i="10"/>
  <c r="C267" i="10"/>
  <c r="D267" i="10"/>
  <c r="B268" i="10"/>
  <c r="C268" i="10"/>
  <c r="D268" i="10"/>
  <c r="B269" i="10"/>
  <c r="C269" i="10"/>
  <c r="D269" i="10"/>
  <c r="B270" i="10"/>
  <c r="C270" i="10"/>
  <c r="D270" i="10"/>
  <c r="B271" i="10"/>
  <c r="C271" i="10"/>
  <c r="D271" i="10"/>
  <c r="B272" i="10"/>
  <c r="C272" i="10"/>
  <c r="D272" i="10"/>
  <c r="B20" i="1"/>
  <c r="B15" i="1"/>
  <c r="B11" i="1"/>
  <c r="D31" i="1"/>
  <c r="B28" i="1"/>
  <c r="L34" i="1" a="1"/>
  <c r="L34" i="1" s="1"/>
  <c r="L35" i="1" a="1"/>
  <c r="L35" i="1" s="1"/>
  <c r="L36" i="1" a="1"/>
  <c r="L36" i="1" s="1"/>
  <c r="L37" i="1" a="1"/>
  <c r="L37" i="1" s="1"/>
  <c r="L38" i="1" a="1"/>
  <c r="L38" i="1" s="1"/>
  <c r="L39" i="1" a="1"/>
  <c r="L39" i="1" s="1"/>
  <c r="L40" i="1" a="1"/>
  <c r="L40" i="1" s="1"/>
  <c r="L41" i="1" a="1"/>
  <c r="L41" i="1" s="1"/>
  <c r="L42" i="1" a="1"/>
  <c r="L42" i="1" s="1"/>
  <c r="L43" i="1" a="1"/>
  <c r="L43" i="1" s="1"/>
  <c r="M33" i="1"/>
  <c r="M34" i="1"/>
  <c r="M35" i="1"/>
  <c r="M36" i="1"/>
  <c r="M37" i="1"/>
  <c r="M38" i="1"/>
  <c r="M39" i="1"/>
  <c r="M40" i="1"/>
  <c r="M41" i="1"/>
  <c r="M42" i="1"/>
  <c r="M43" i="1"/>
  <c r="M32" i="1"/>
  <c r="D3" i="10" l="1"/>
  <c r="D3" i="2"/>
  <c r="E3" i="2" s="1"/>
  <c r="F3" i="2" s="1"/>
  <c r="G3" i="2" s="1"/>
  <c r="H3" i="2" s="1"/>
  <c r="I3" i="2" s="1"/>
  <c r="J3" i="2" s="1"/>
  <c r="K3" i="2" s="1"/>
  <c r="L3" i="2" s="1"/>
  <c r="M3" i="2" s="1"/>
  <c r="N3" i="2" s="1"/>
  <c r="O3" i="2" s="1"/>
  <c r="Q2" i="2"/>
  <c r="R2" i="2"/>
  <c r="S2" i="2"/>
  <c r="T2" i="2"/>
  <c r="U2" i="2"/>
  <c r="V2" i="2"/>
  <c r="W2" i="2"/>
  <c r="X2" i="2"/>
  <c r="P32" i="1" l="1"/>
  <c r="O32" i="1"/>
  <c r="C3" i="10"/>
  <c r="C9" i="1" s="1"/>
  <c r="B3" i="10"/>
  <c r="E54" i="1"/>
  <c r="G3" i="10" l="1" a="1"/>
  <c r="G3" i="10" s="1"/>
  <c r="F3" i="10" a="1"/>
  <c r="F3" i="10" s="1"/>
  <c r="C52" i="1"/>
  <c r="B61" i="1" s="1"/>
  <c r="L20" i="1"/>
  <c r="L32" i="1" l="1" a="1"/>
  <c r="L32" i="1" s="1"/>
  <c r="D44" i="1" l="1"/>
  <c r="D46" i="1" s="1"/>
  <c r="E44" i="1" l="1"/>
  <c r="B22" i="1"/>
  <c r="L33" i="1" l="1" a="1"/>
  <c r="L33" i="1" s="1"/>
  <c r="C59" i="1" s="1"/>
  <c r="C54" i="1" l="1"/>
  <c r="D47" i="1"/>
  <c r="D48" i="1" l="1"/>
  <c r="B5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<sst xmlns="http://schemas.openxmlformats.org/spreadsheetml/2006/main" count="2468" uniqueCount="462">
  <si>
    <t>Flux de traitement</t>
  </si>
  <si>
    <t>Réponse A</t>
  </si>
  <si>
    <t>Réponse B</t>
  </si>
  <si>
    <t>Réponse C</t>
  </si>
  <si>
    <t>Famille de matériaux</t>
  </si>
  <si>
    <t>Matériau</t>
  </si>
  <si>
    <t>Taux de recyclabilité</t>
  </si>
  <si>
    <t>Avez-vous mis en place une filière spécifique de collecte et de recyclage de vos produits</t>
  </si>
  <si>
    <t>VOTRE PRODUIT</t>
  </si>
  <si>
    <t>COMPOSITION PRODUIT</t>
  </si>
  <si>
    <t>Matériaux</t>
  </si>
  <si>
    <t>Masse (kg)</t>
  </si>
  <si>
    <t>Recyclabilité</t>
  </si>
  <si>
    <t>Entièrement recyclable</t>
  </si>
  <si>
    <t>Question perturbateur</t>
  </si>
  <si>
    <t>Métaux</t>
  </si>
  <si>
    <t>Acier</t>
  </si>
  <si>
    <t>Non recyclable</t>
  </si>
  <si>
    <t>Majoritairement recyclable</t>
  </si>
  <si>
    <t>% manquant</t>
  </si>
  <si>
    <t>95% atteignable</t>
  </si>
  <si>
    <t>RECYCLABILITE</t>
  </si>
  <si>
    <t>Désignation du produit</t>
  </si>
  <si>
    <t>Référence commerciale du produit</t>
  </si>
  <si>
    <t>Composants de vélos hors pneus</t>
  </si>
  <si>
    <t>Pneus de vélo</t>
  </si>
  <si>
    <t>Antivols</t>
  </si>
  <si>
    <t>Chaussures de cyclisme</t>
  </si>
  <si>
    <t>Roues de trottinettes</t>
  </si>
  <si>
    <t>Panneaux</t>
  </si>
  <si>
    <t>Protèges-tibias</t>
  </si>
  <si>
    <t>Chaussures à crampons</t>
  </si>
  <si>
    <t>Crosses</t>
  </si>
  <si>
    <t>Poteaux</t>
  </si>
  <si>
    <t>Filets</t>
  </si>
  <si>
    <t>Tapis de sol</t>
  </si>
  <si>
    <t>Steps</t>
  </si>
  <si>
    <t>Poids</t>
  </si>
  <si>
    <t>Chaussons de danse</t>
  </si>
  <si>
    <t>Dessus de selle</t>
  </si>
  <si>
    <t>Raquettes</t>
  </si>
  <si>
    <t>Volants</t>
  </si>
  <si>
    <t>Tables de billard</t>
  </si>
  <si>
    <t>Boules de billard</t>
  </si>
  <si>
    <t>Trampolines de salle</t>
  </si>
  <si>
    <t>Fléchettes</t>
  </si>
  <si>
    <t>Cordes, cordelettes et longes</t>
  </si>
  <si>
    <t>Tentes</t>
  </si>
  <si>
    <t>Sacs de randonnée</t>
  </si>
  <si>
    <t>Chaussons d'escalade</t>
  </si>
  <si>
    <t>Casques</t>
  </si>
  <si>
    <t>Parapentes</t>
  </si>
  <si>
    <t>Parachutes</t>
  </si>
  <si>
    <t>Deltaplanes</t>
  </si>
  <si>
    <t>Clubs de golf</t>
  </si>
  <si>
    <t>Chariots de golf</t>
  </si>
  <si>
    <t>Bâtons</t>
  </si>
  <si>
    <t>Chaussures de ski</t>
  </si>
  <si>
    <t>Luges</t>
  </si>
  <si>
    <t>Cannes à pêche</t>
  </si>
  <si>
    <t>Moulinets</t>
  </si>
  <si>
    <t>Planches de surf en mousse</t>
  </si>
  <si>
    <t>Planches de surf rigides</t>
  </si>
  <si>
    <t>Voiles de Windsurf</t>
  </si>
  <si>
    <t>Mats de windsurf</t>
  </si>
  <si>
    <t>Planches de kite-surfs</t>
  </si>
  <si>
    <t>Tous matériels d'aquagym</t>
  </si>
  <si>
    <t>Piscines hors sol, piscines gonflables</t>
  </si>
  <si>
    <t>Tubas</t>
  </si>
  <si>
    <t>Masques</t>
  </si>
  <si>
    <t>Masques intégral (avec tuba)</t>
  </si>
  <si>
    <t>Planches de bodyboard</t>
  </si>
  <si>
    <t>Skis nautiques</t>
  </si>
  <si>
    <t>Bouteilles/blocs de plongée</t>
  </si>
  <si>
    <t>Ceintures et gilets de sauvetage en tous types de matières textiles</t>
  </si>
  <si>
    <t>Cartouches</t>
  </si>
  <si>
    <t>Munitions</t>
  </si>
  <si>
    <t>Mini-haies</t>
  </si>
  <si>
    <t>Starting-blocks</t>
  </si>
  <si>
    <t>Témoins</t>
  </si>
  <si>
    <t>Disques</t>
  </si>
  <si>
    <t>Marteaux</t>
  </si>
  <si>
    <t>Matelas et modules en mousse</t>
  </si>
  <si>
    <t>Aluminium et alliages d'aluminium</t>
  </si>
  <si>
    <t>Autres</t>
  </si>
  <si>
    <t>Bois</t>
  </si>
  <si>
    <t>Caoutchouc naturel</t>
  </si>
  <si>
    <t>Composites</t>
  </si>
  <si>
    <t>Cuivre et alliages de cuivre</t>
  </si>
  <si>
    <t>Laine de verre</t>
  </si>
  <si>
    <t>Verre</t>
  </si>
  <si>
    <t>Plastiques</t>
  </si>
  <si>
    <t>Inertes</t>
  </si>
  <si>
    <t>Fibres et textiles synthétiques</t>
  </si>
  <si>
    <t>Fibres et textiles naturels</t>
  </si>
  <si>
    <t>Béton</t>
  </si>
  <si>
    <t>Cuir</t>
  </si>
  <si>
    <t>Acier inoxydable</t>
  </si>
  <si>
    <t>Zinc</t>
  </si>
  <si>
    <t>Fonte</t>
  </si>
  <si>
    <t>Coton</t>
  </si>
  <si>
    <t>Laine</t>
  </si>
  <si>
    <t>Acrylique</t>
  </si>
  <si>
    <t>Elasthane</t>
  </si>
  <si>
    <t>Aimant</t>
  </si>
  <si>
    <t>Autre alliage ferreux</t>
  </si>
  <si>
    <t>Laiton</t>
  </si>
  <si>
    <t>Commentaire A</t>
  </si>
  <si>
    <t>Commentaire B</t>
  </si>
  <si>
    <t>Commentaire C</t>
  </si>
  <si>
    <t>Commentaire C2</t>
  </si>
  <si>
    <t>Inconnu</t>
  </si>
  <si>
    <t>Positionnement recyclabilité</t>
  </si>
  <si>
    <t>Statut</t>
  </si>
  <si>
    <t>Choix</t>
  </si>
  <si>
    <t>Texte libre</t>
  </si>
  <si>
    <t>Masse renseignée erronée</t>
  </si>
  <si>
    <t>L'indication 'Entièrement recyclable' ne sera pas atteignable. Il est inutile de poursuivre la saisie.</t>
  </si>
  <si>
    <t>Les données renseignées permettent d'obtenir l'indication 'Majoritairement recyclable'. En poursuivant la saisie, vous pouvez potentiellement obtenir l'indication 'Entièrement recyclable'.</t>
  </si>
  <si>
    <t>Statut 'Entièrement recyclable' atteint. Vous pouvez stopper la saisie.</t>
  </si>
  <si>
    <t>Butyl</t>
  </si>
  <si>
    <t>Metaux</t>
  </si>
  <si>
    <t>Fibres_textiles_naturels</t>
  </si>
  <si>
    <t>Fibres_textiles_synthétiques</t>
  </si>
  <si>
    <t>Code matériaux</t>
  </si>
  <si>
    <t>Raquettes à neige</t>
  </si>
  <si>
    <t>Taux spécifique A</t>
  </si>
  <si>
    <t>Taux spécifique B</t>
  </si>
  <si>
    <t>Taux spécifique C</t>
  </si>
  <si>
    <t>Polyester</t>
  </si>
  <si>
    <t>Autres fibres et textiles synthétiques</t>
  </si>
  <si>
    <t>Autres fibres et textiles naturels</t>
  </si>
  <si>
    <t>Mix de fibres et textiles synthétiques et naturels</t>
  </si>
  <si>
    <t>PA</t>
  </si>
  <si>
    <t>PC</t>
  </si>
  <si>
    <t>PMMA</t>
  </si>
  <si>
    <t>PET</t>
  </si>
  <si>
    <t>Elastomère - caoutchouc</t>
  </si>
  <si>
    <t>PU</t>
  </si>
  <si>
    <t>Nylon-Polyamide</t>
  </si>
  <si>
    <t>TPU</t>
  </si>
  <si>
    <t>Liège</t>
  </si>
  <si>
    <t>Masse totale à renseigner</t>
  </si>
  <si>
    <t>-</t>
  </si>
  <si>
    <t>Céramique et dérivé</t>
  </si>
  <si>
    <t>Composites Fibres de verre base thermoplastique</t>
  </si>
  <si>
    <t>Composites Fibres de verre base thermodurcissable</t>
  </si>
  <si>
    <t>TPO</t>
  </si>
  <si>
    <t>CONTEXTE</t>
  </si>
  <si>
    <t>Une Foire Aux Questions (FAQ) a également été publiée par le Ministère en charge de l’Ecologie :</t>
  </si>
  <si>
    <t>https://www.ecologie.gouv.fr/encadrement-des-allegations-environnementales-et-information-du-consommateur-sur-produits</t>
  </si>
  <si>
    <r>
      <t xml:space="preserve">La loi AGEC (2020) a créé une nouvelle obligation pour les producteurs en matière d’information des consommateurs sur les qualités et caractéristiques environnementales des produits mis sur le marché (article 13). Cette obligation est établie dans le Code de l’Environnement :
</t>
    </r>
    <r>
      <rPr>
        <i/>
        <sz val="12"/>
        <color theme="1"/>
        <rFont val="Calibri"/>
        <family val="2"/>
        <scheme val="minor"/>
      </rPr>
      <t>"</t>
    </r>
    <r>
      <rPr>
        <b/>
        <i/>
        <sz val="12"/>
        <color theme="1"/>
        <rFont val="Calibri"/>
        <family val="2"/>
        <scheme val="minor"/>
      </rPr>
      <t>Art. L. 541-9-1</t>
    </r>
    <r>
      <rPr>
        <i/>
        <sz val="12"/>
        <color theme="1"/>
        <rFont val="Calibri"/>
        <family val="2"/>
        <scheme val="minor"/>
      </rPr>
      <t>. – Afin d’améliorer l’information des consommateurs, les producteurs et importateurs de produits générateurs de déchets informent les consommateurs, par voie de marquage, d’étiquetage, d’affichage ou par tout autre procédé approprié, sur leurs qualités et caractéristiques environnementales, notamment l’incorporation de matière recyclée, l’emploi de ressources renouvelables, la durabilité, la compostabilité, la réparabilité, les possibilités de réemploi, la recyclabilité et la présence de substances dangereuses, de métaux précieux ou de terres rares, en cohérence avec le droit de l’Union européenne."</t>
    </r>
  </si>
  <si>
    <r>
      <t xml:space="preserve">Le </t>
    </r>
    <r>
      <rPr>
        <b/>
        <sz val="12"/>
        <color theme="1"/>
        <rFont val="Calibri"/>
        <family val="2"/>
        <scheme val="minor"/>
      </rPr>
      <t>décret n°2022-748 du 29 avril 2022</t>
    </r>
    <r>
      <rPr>
        <sz val="12"/>
        <color theme="1"/>
        <rFont val="Calibri"/>
        <family val="2"/>
        <scheme val="minor"/>
      </rPr>
      <t xml:space="preserve"> précise les modalités d’application de ces obligations, au travers des articles R 541-220 à R541-223 du Code de l’Environnement. Le décret établit également que l’information sur la recyclabilité est communiquée au producteur par l’éco-organisme auquel il adhère, le cas échéant avec la mise à disposition d’un outil de calcul selon une méthode harmonisée.</t>
    </r>
  </si>
  <si>
    <t>Le présent outil permet aux producteurs d'Articles de Sport et de Loisirs d'évaluer la recyclabilité de leurs produits soumis à la filière REP ASL en respect du décret n°2022-748</t>
  </si>
  <si>
    <t>GUIDE D'UTILISATION</t>
  </si>
  <si>
    <t>Version de l'outil</t>
  </si>
  <si>
    <t>Contact</t>
  </si>
  <si>
    <t>Règles d'utilisation de l'outil</t>
  </si>
  <si>
    <t>Processus d'évaluation</t>
  </si>
  <si>
    <t>En cas de difficultés persistantes sur l'utilisation de ce fichier, n'hésitez pas à solliciter vos contacts habituels au sein de votre éco-organisme</t>
  </si>
  <si>
    <t>Type de produit</t>
  </si>
  <si>
    <t>ASL-Cycle</t>
  </si>
  <si>
    <t>PS expansé</t>
  </si>
  <si>
    <t>Oui</t>
  </si>
  <si>
    <t>Non</t>
  </si>
  <si>
    <t>Statut 'Non recyclable', continuez votre saisie.</t>
  </si>
  <si>
    <t>La présence d'un perturbateur rend le produit 'Non recyclable'. Il est donc inutile de remplir la composition produit.</t>
  </si>
  <si>
    <t>Trottinettes non électriques</t>
  </si>
  <si>
    <t>Armes (art martiaux)</t>
  </si>
  <si>
    <t>Arcs (non bois)</t>
  </si>
  <si>
    <t>Harpons et autres armes sous-marine</t>
  </si>
  <si>
    <t>Aucun perturbateur identifié à date</t>
  </si>
  <si>
    <t>ASL-Plastique</t>
  </si>
  <si>
    <t>ASL-Métaux</t>
  </si>
  <si>
    <t>ASL-Non spécifique</t>
  </si>
  <si>
    <t>Flux de traitement correspondant</t>
  </si>
  <si>
    <t>Famille de produit</t>
  </si>
  <si>
    <t>Description</t>
  </si>
  <si>
    <t>Sport et loisir nautique et vol libre</t>
  </si>
  <si>
    <t>Sport et loisir de précision</t>
  </si>
  <si>
    <t>Sport de combat</t>
  </si>
  <si>
    <t>Chasse et pêche</t>
  </si>
  <si>
    <t>Equitation, sport canin…</t>
  </si>
  <si>
    <t>Fitness, Musculation, Yoga</t>
  </si>
  <si>
    <t>Gymnastique, Danse, Cirque…</t>
  </si>
  <si>
    <t>Sport d'équipe</t>
  </si>
  <si>
    <t>Sport de glace</t>
  </si>
  <si>
    <t>Sport de raquette</t>
  </si>
  <si>
    <t>Divers</t>
  </si>
  <si>
    <t>Sport de montagne / Outdoor</t>
  </si>
  <si>
    <t>Description du produit</t>
  </si>
  <si>
    <t>Cycle et mobilité</t>
  </si>
  <si>
    <t>Balles</t>
  </si>
  <si>
    <t>Ballons</t>
  </si>
  <si>
    <t>Cerfs-volants</t>
  </si>
  <si>
    <t>Chambres à air</t>
  </si>
  <si>
    <t>Athlétisme</t>
  </si>
  <si>
    <t>Porte-bidons plastique</t>
  </si>
  <si>
    <t>Porte-bidons métal</t>
  </si>
  <si>
    <t>Rollers</t>
  </si>
  <si>
    <t>Skis</t>
  </si>
  <si>
    <t>Vélo hors VAE - cadre métallique</t>
  </si>
  <si>
    <t>Vélos hors VAE - hors cadre métallique</t>
  </si>
  <si>
    <t>Quantité métaux</t>
  </si>
  <si>
    <t>Quantité plastique</t>
  </si>
  <si>
    <t>Veuillez renseigner un type de produit</t>
  </si>
  <si>
    <r>
      <rPr>
        <b/>
        <u/>
        <sz val="12"/>
        <color theme="1"/>
        <rFont val="Calibri (Corps)"/>
      </rPr>
      <t>2 - Perturbation du recyclage</t>
    </r>
    <r>
      <rPr>
        <sz val="12"/>
        <color theme="1"/>
        <rFont val="Calibri (Corps)"/>
      </rPr>
      <t xml:space="preserve">
En fonction de la typologie de votre produit, des pertubateurs de recyclage peuvent exister. Si cela est le cas, une question vous sera posée en B19. En fonction de votre réponse (F19), l'évaluation pourrait être simplifiée car l'élément perturbateur remet en cause la recyclabilité totale du produit.
</t>
    </r>
  </si>
  <si>
    <t>Bagagerie sportive permettant de transporter un article de sport</t>
  </si>
  <si>
    <t>Objet fait d'une armature tendue de papier ou de tissu, qui peut s'élever en l'air lorsqu'on le tire face au vent.</t>
  </si>
  <si>
    <t>Cibles pour pratiquer le tir à l'arc</t>
  </si>
  <si>
    <t>Fixation de ski reliant la chaussure de ski au ski</t>
  </si>
  <si>
    <t>Poids à lancer dans le cadre de la discipline du lancer de poids</t>
  </si>
  <si>
    <t>Boots de snowboard</t>
  </si>
  <si>
    <t>Pièces détachées du vélo : cadre, moyeu, fourche, dérailleur etc…</t>
  </si>
  <si>
    <t>Corde d'escalade / cordelette = petite corde / longes = encordement qui relie le grimpeur à un relai pour se sécuriser</t>
  </si>
  <si>
    <t>Equipement en alpinisme qui s'utilise par paire et comporte un nombre variable de pointes. Il se fixe sous la chaussure pour permettre la progression sur la neige et la glace</t>
  </si>
  <si>
    <t>Crosses pour pratiquer des sports tel que le hockey, le lacrosse…</t>
  </si>
  <si>
    <t>Equipement d'athlétisme pour pratiquer la discipline du lancer de disque</t>
  </si>
  <si>
    <t>Marchepied permettant de réaliser de nombreux exercices physiques</t>
  </si>
  <si>
    <t>Combinaison "tri fonction" permettant de réaliser un triathlon : nager, pédaler et courir</t>
  </si>
  <si>
    <t>Obstacle que doit surmonter le cheval dans la pratique de l'équitation, généralement en sautant par-dessus</t>
  </si>
  <si>
    <t>Description inutile ou indisponible à date</t>
  </si>
  <si>
    <t>Termes et défintions</t>
  </si>
  <si>
    <t>Famille de produits</t>
  </si>
  <si>
    <t>Type de produits</t>
  </si>
  <si>
    <t>Veuillez poursuivre la modélisation de votre produit afin d'obtenir un taux de recyclabilité.</t>
  </si>
  <si>
    <t>Masse totale du produit (kg)</t>
  </si>
  <si>
    <t>Masse renseignée dans nomenclature</t>
  </si>
  <si>
    <t>% masse modélisée (à titre informatif)</t>
  </si>
  <si>
    <t>Hameçons</t>
  </si>
  <si>
    <t>Champ de texte libre et optionnel, ce champ a uniquement une fonction de suivi interne du producteur</t>
  </si>
  <si>
    <t>Champ de texte en saisie libre mais obligatoire, nécessaire pour pouvoir démontrer l'adéquation entre la mention affichée au consommateur sur une référence donnée et l'évaluation réalisée grâce à cet outil</t>
  </si>
  <si>
    <r>
      <t xml:space="preserve">Toutes les </t>
    </r>
    <r>
      <rPr>
        <sz val="12"/>
        <color theme="9"/>
        <rFont val="Calibri (Corps)"/>
      </rPr>
      <t>cases vertes</t>
    </r>
    <r>
      <rPr>
        <sz val="12"/>
        <color theme="1"/>
        <rFont val="Calibri"/>
        <family val="2"/>
        <scheme val="minor"/>
      </rPr>
      <t xml:space="preserve"> foncées sont à remplir obligatoirement pour le bon déroulement de l'évaluation. 
Les </t>
    </r>
    <r>
      <rPr>
        <sz val="12"/>
        <color theme="9" tint="0.59999389629810485"/>
        <rFont val="Calibri (Corps)"/>
      </rPr>
      <t>cases vertes claires</t>
    </r>
    <r>
      <rPr>
        <sz val="12"/>
        <color theme="1"/>
        <rFont val="Calibri"/>
        <family val="2"/>
        <scheme val="minor"/>
      </rPr>
      <t xml:space="preserve"> sont optionnelles. Elles vous permettent d'apporter des précisioins qui peuvent être utiles pour favoriser la compréhension de la notation, notamment si vous souhaitez revenir plus tard sur le document.
Les </t>
    </r>
    <r>
      <rPr>
        <i/>
        <sz val="12"/>
        <color theme="4"/>
        <rFont val="Calibri (Corps)"/>
      </rPr>
      <t>textes en bleu italique</t>
    </r>
    <r>
      <rPr>
        <sz val="12"/>
        <color theme="1"/>
        <rFont val="Calibri"/>
        <family val="2"/>
        <scheme val="minor"/>
      </rPr>
      <t xml:space="preserve"> sont des aides pour vous aider à remplir correctement le fichier de calcul.
Aucune autre case ne doit être modifiée et/ou renseignée.
En fonction des logiciels que vous utilisez et de leur version, il est possible que des messages et demandes de confirmation concernant le format du fichier apparaissent lors de son enregistrement. 
Ce fichier ne contient pas de macros, et peut normalement être enregistré et utilisé sous les formats les plus courants (.xls, .xlsx, .xlsm, etc.). </t>
    </r>
  </si>
  <si>
    <t>PE (HDPE-LDPE) - densité &gt;1,1</t>
  </si>
  <si>
    <t>PE (HDPE-LDPE) - densité &lt;1,1</t>
  </si>
  <si>
    <t>PP - densité &lt;1,1</t>
  </si>
  <si>
    <t>PP - densité &gt;1,1</t>
  </si>
  <si>
    <t>PS rigide - densité &lt;1,1</t>
  </si>
  <si>
    <t>ABS - densité &gt;1,1</t>
  </si>
  <si>
    <t>ABS - densité &lt;1,1</t>
  </si>
  <si>
    <t>PS rigide - densité &gt;1,1</t>
  </si>
  <si>
    <r>
      <t xml:space="preserve">Commentaire </t>
    </r>
    <r>
      <rPr>
        <b/>
        <i/>
        <sz val="10"/>
        <color theme="0"/>
        <rFont val="Calibri (Corps)"/>
      </rPr>
      <t>(ex : denomination des pièces concernées)</t>
    </r>
  </si>
  <si>
    <t>Composites Fibres de carbone base thermoplastique</t>
  </si>
  <si>
    <t>Composites Fibres de carbone base thermodurcissable</t>
  </si>
  <si>
    <t>Composites Fibres naturelles base thermoplastique</t>
  </si>
  <si>
    <t>Composites Fibres naturelles base thermodurcissable</t>
  </si>
  <si>
    <t>Autre inerte</t>
  </si>
  <si>
    <t>Autre thermodurcissable</t>
  </si>
  <si>
    <t>Autre matériau</t>
  </si>
  <si>
    <t>Autre composite</t>
  </si>
  <si>
    <t>Autre thermoplastique</t>
  </si>
  <si>
    <t>Autre alliage non-ferreux</t>
  </si>
  <si>
    <t>Pour plus d'efficacité, remplir la nomenclature en commençant par les matières les plus pondéreuses (des matières les plus lourdes au moins lourdes)</t>
  </si>
  <si>
    <t>Masse totale du produit (g)</t>
  </si>
  <si>
    <t>Masse (g)</t>
  </si>
  <si>
    <t>Unité de masse utilisé</t>
  </si>
  <si>
    <t>Unité masse</t>
  </si>
  <si>
    <t>kg</t>
  </si>
  <si>
    <t>g</t>
  </si>
  <si>
    <t>Attention: l'unite utilisée  doit être identique dans tout le tableau ci-dessous</t>
  </si>
  <si>
    <t>Date de diffusion</t>
  </si>
  <si>
    <t>Commentaires</t>
  </si>
  <si>
    <t>Première version de l'outil de calcul</t>
  </si>
  <si>
    <t>1.0</t>
  </si>
  <si>
    <r>
      <rPr>
        <b/>
        <u/>
        <sz val="12"/>
        <color theme="1"/>
        <rFont val="Calibri (Corps)"/>
      </rPr>
      <t>Ce décret établit 5 critères permettant d’évaluer la recyclabilité d’un Article de Sport et de Loisirs:</t>
    </r>
    <r>
      <rPr>
        <sz val="12"/>
        <color theme="1"/>
        <rFont val="Calibri"/>
        <family val="2"/>
        <scheme val="minor"/>
      </rPr>
      <t xml:space="preserve">
1. La capacité à être efficacement collecté à l'échelle du territoire, via l'accès de la population à des points de collecte de proximité ;
2. La capacité à être trié, c'est-à-dire orienté vers les filières de recyclage afin d'être recyclé ;
3. L'absence d'éléments ou substances perturbant le tri, le recyclage ou limitant l'utilisation de la matière recyclée 
4. La capacité à ce que la matière recyclée produite par les processus de recyclage mis en œuvre représente plus de 50 % en masse du déchet collecté 
5. La capacité à être recyclé à l'échelle industrielle et en pratique, notamment via une garantie que la qualité de la matière recyclée obtenue est suffisante pour garantir la pérennité des débouchés, et à ce que la filière de recyclage puisse justifier d'une bonne capacité de prise en charge des produits pouvant s'y intégrer.
</t>
    </r>
    <r>
      <rPr>
        <b/>
        <sz val="12"/>
        <color theme="1"/>
        <rFont val="Calibri"/>
        <family val="2"/>
        <scheme val="minor"/>
      </rPr>
      <t>Selon les résultats de l’évaluation, 2 mentions peuvent être mise à disposition des consommateurs :</t>
    </r>
    <r>
      <rPr>
        <sz val="12"/>
        <color theme="1"/>
        <rFont val="Calibri"/>
        <family val="2"/>
        <scheme val="minor"/>
      </rPr>
      <t xml:space="preserve">
- si la recyclabilité du produit est supérieure à 50% : afficher la mention « produit majoritairement recyclable »
- si la recyclabilité du produit est supérieure à 95% : possibilité d’afficher la mention « produit entièrement recyclable » 
D’après le décret, si les 5 critères ne sont pas remplis (recyclabilité &lt; 50%), aucune mention ne doit être mise à disposition des consommateurs.</t>
    </r>
  </si>
  <si>
    <r>
      <rPr>
        <b/>
        <u/>
        <sz val="12"/>
        <color theme="1"/>
        <rFont val="Calibri (Corps)"/>
      </rPr>
      <t>3 - Composition du produit</t>
    </r>
    <r>
      <rPr>
        <sz val="12"/>
        <color theme="1"/>
        <rFont val="Calibri"/>
        <family val="2"/>
        <scheme val="minor"/>
      </rPr>
      <t xml:space="preserve">
Suivre les étapes suivantes :
 1 - Indiquer la masse totale en kg du produit (hors emballage) en C25.
 2 - Renseigner les matières et les masses en kg correspondantes en commençant par les matières les plus pondéreuses. 
        - La première colonne (B) vous permet de choisir une famille de matériaux qui va ainsi limiter le choix de matière dans la deuxième colonne (C). Si aucune famille ne correspond à votre matériau, veuillez sélectionner "Autres" ;
        - Sélection de la matière. Si aucune matière ne semble correspondre, sélectionner la matière la plus générique disponible dans la liste (ex : "Autres thermoplastiques" pour la famille "Plastiques" ;
       - Indiquer la masse correspondant à cette matière. Il n'est pas nécessaire de renseigner toutes les pièces. Une somme des pièces constituées de la même matière est suffisante. A titre d'exemple, si votre produit contient 3 pièces en PP (0,122 kg / 0,045 kg / 1,101 kg), vous pouvez renseigner 1,268 kg de PP.
Il n'est pas forcément nécessaire d'être exhaustif sur la liste des matières et de leurs masses. En effet, l'outil fournit une évaluation de la recyclabilité au fur et à mesure que des matières et leurs masses sont ajoutées. Ainsi, vous serez informés si le seuil "Entièrement recyclable" ne peut pas être atteint, avant même de remplir l'ensemble des matières et de leurs masses. De même, si vous avez fourni des éléments pour une quantité de matière supérieure à 50% de la masse du produit mais qui n'est pas recyclable, l'outil vous indiquera que vous pouvez arrêter vos calculs car l'évaluation ne vous permettra pas d'atteindre "Majoritairement recyclable" . C'est pourquoi il est important de remplir les matériaux en commençant par les matières les plus pondéreuses afin que cette aide au remplissage soit la plus efficace possible.
</t>
    </r>
  </si>
  <si>
    <r>
      <rPr>
        <b/>
        <u/>
        <sz val="12"/>
        <color theme="1"/>
        <rFont val="Calibri (Corps)"/>
      </rPr>
      <t>4 - Résultat</t>
    </r>
    <r>
      <rPr>
        <sz val="12"/>
        <color theme="1"/>
        <rFont val="Calibri"/>
        <family val="2"/>
        <scheme val="minor"/>
      </rPr>
      <t xml:space="preserve">
Le calcul de la recyclabilité est le rapport de la recyclabilité de chaque matériau sur la masse totale : Recyclabilité = Ʃ (Masse Matériau i x Recyclabilité matériau i) / Masse totale du produit
En fonction de la masse totale du produit et des informations renseignées à propos des matières et de leurs masses, une évaluation de la recyclabilité est fournie par l'outil selon les 3 seuils réglementaires : 
      - &lt; 50% de recyclabilité = "Non recyclable" → D’après le décret, aucune mention ne doit être mise à disposition des consommateurs ;
      - 50 &lt;= X&lt; 95% de recyclabilité = "Majoritairement recyclable" → Afficher la mention « Produit majoritairement recyclable » ;
      - &gt; 95% de recyclabilité = "Entièrement recyclable" → Afficher la mention « Produit entièrement recyclable ».</t>
    </r>
  </si>
  <si>
    <r>
      <rPr>
        <b/>
        <u/>
        <sz val="12"/>
        <color theme="1"/>
        <rFont val="Calibri (Corps)"/>
      </rPr>
      <t xml:space="preserve">Type de produits </t>
    </r>
    <r>
      <rPr>
        <sz val="12"/>
        <color theme="1"/>
        <rFont val="Calibri"/>
        <family val="2"/>
        <scheme val="minor"/>
      </rPr>
      <t xml:space="preserve">
Liste relativement exhaustive d’environ 300 dénominations. Toutes les références incluses dans un « Type de produits » suivent le même flux de traitement. Leur recyclabilité intrinsèque dépend de leur composition.          
</t>
    </r>
    <r>
      <rPr>
        <i/>
        <sz val="12"/>
        <color theme="1"/>
        <rFont val="Calibri"/>
        <family val="2"/>
        <scheme val="minor"/>
      </rPr>
      <t>Ex :  balles de volley, selle en cuir, témoin (athlétisme)…</t>
    </r>
    <r>
      <rPr>
        <sz val="12"/>
        <color theme="1"/>
        <rFont val="Calibri"/>
        <family val="2"/>
        <scheme val="minor"/>
      </rPr>
      <t xml:space="preserve">
</t>
    </r>
    <r>
      <rPr>
        <b/>
        <u/>
        <sz val="12"/>
        <color theme="1"/>
        <rFont val="Calibri (Corps)"/>
      </rPr>
      <t>Famille de produits</t>
    </r>
    <r>
      <rPr>
        <sz val="12"/>
        <color theme="1"/>
        <rFont val="Calibri"/>
        <family val="2"/>
        <scheme val="minor"/>
      </rPr>
      <t xml:space="preserve">
Classement des Types de produits en une quinzaine de grandes familles, principalement organisées par univers sportif, pour aiguiller l’affectation d’une référence à un Type de produits.                                      
</t>
    </r>
    <r>
      <rPr>
        <i/>
        <sz val="12"/>
        <color theme="1"/>
        <rFont val="Calibri"/>
        <family val="2"/>
        <scheme val="minor"/>
      </rPr>
      <t>Ex : Sports collectifs, Sports de combat, Montagne et Outdoor…</t>
    </r>
    <r>
      <rPr>
        <sz val="12"/>
        <color theme="1"/>
        <rFont val="Calibri"/>
        <family val="2"/>
        <scheme val="minor"/>
      </rPr>
      <t xml:space="preserve">
</t>
    </r>
    <r>
      <rPr>
        <b/>
        <u/>
        <sz val="12"/>
        <color theme="1"/>
        <rFont val="Calibri (Corps)"/>
      </rPr>
      <t xml:space="preserve">Famille de matériaux 
</t>
    </r>
    <r>
      <rPr>
        <sz val="12"/>
        <color theme="1"/>
        <rFont val="Calibri"/>
        <family val="2"/>
        <scheme val="minor"/>
      </rPr>
      <t xml:space="preserve">La dizaine de grandes familles de matériaux que l’on peut retrouver dans les ASL. Au sein de ces familles, des matériaux sont recyclables ou non-recyclables selon le flux de traitement.                                                </t>
    </r>
    <r>
      <rPr>
        <i/>
        <sz val="12"/>
        <color theme="1"/>
        <rFont val="Calibri"/>
        <family val="2"/>
        <scheme val="minor"/>
      </rPr>
      <t>Ex : Métaux, plastiques, composites, inertes…</t>
    </r>
    <r>
      <rPr>
        <sz val="12"/>
        <color theme="1"/>
        <rFont val="Calibri"/>
        <family val="2"/>
        <scheme val="minor"/>
      </rPr>
      <t xml:space="preserve">
</t>
    </r>
    <r>
      <rPr>
        <b/>
        <u/>
        <sz val="12"/>
        <color theme="1"/>
        <rFont val="Calibri (Corps)"/>
      </rPr>
      <t>Flux de traitement </t>
    </r>
    <r>
      <rPr>
        <sz val="12"/>
        <color theme="1"/>
        <rFont val="Calibri"/>
        <family val="2"/>
        <scheme val="minor"/>
      </rPr>
      <t xml:space="preserve">
Ce sont les « chemins » que peut prendre un produit suite à la collecte. Chaque produit est affecté par défaut (flux de référence) à un  de ces chemins sur la base de la composition matière générale de ce type de produits. Toutefois, si votre produt a une composition matière avec certains matériaux majoritaires qui diffèrent fortement de la composition de référence, alors ce flux peut différer du flux de référence.                                                                           </t>
    </r>
    <r>
      <rPr>
        <i/>
        <sz val="12"/>
        <color theme="1"/>
        <rFont val="Calibri"/>
        <family val="2"/>
        <scheme val="minor"/>
      </rPr>
      <t>Ex de flux de traitement : ASL-Métallique, ASL-Plastique, ASL-Non spécifique</t>
    </r>
  </si>
  <si>
    <t>Si vous ne trouvez pas votre type de produit dans la liste, veuillez contacter Ecologic, qui pourra potentiellement vous indiquer un produit par défaut pour poursuivre la modélisation. A défaut, vous pouvez choisir 'Autres produits - ASL-Non spécifique'</t>
  </si>
  <si>
    <t>La prise en compte des solutions de recyclage individuel mises en place par les producteurs pourra être prise en compte sous certaines conditions garantissant la vérification des cinq caractéristiques définies dans le décret n°2022-748. Ces conditions seront détaillées dans un processus à définir par Ecologic à partir du T4 2023, une fois le cas général éprouvé. Dans l'attente de cette possibilité, veuillez poursuivre la modélisation de votre produit afin d'obtenir un taux de recyclabilité.</t>
  </si>
  <si>
    <t>La masse actuellement renseignée dans la nomenclature est supérieure à la masse totale du produit, veuillez corriger la composition du produit</t>
  </si>
  <si>
    <t>Statut 'Non recyclable' alors que vous avez renseigné plus de 50% des matières en masse. Vous pouvez arrêter la saisie car il ne sera pas possible d'améliorer ce statut.</t>
  </si>
  <si>
    <r>
      <t xml:space="preserve">Une partie des produits actuellement mis sur le marché ne sont pas orientés vers un flux de recyclage spécifique.
C’est-à-dire qu’à court terme, Ecologic n’a pas les moyens techniques, au vu de la contribution, pour assurer un surtri suffisant de ces produits permettant de les adresser à d’éventuels recycleurs spécialisés qui accepteraient des gisements relativement faibles. Mis dans d’autres flux (métalliques, plastiques), ces produits risqueraient d’être des perturbateurs de recyclage pour l’ensemble du flux, en empêchant simplement tout recyclage, si les procédés ne sont pas adaptés.
Réduisant significativement le taux de recyclage et/ou la qualité des matières en sortie, rendant incertaine la pérennité technico-économique des solutions mises en oeuvre.
</t>
    </r>
    <r>
      <rPr>
        <b/>
        <sz val="12"/>
        <color theme="1"/>
        <rFont val="Calibri"/>
        <family val="2"/>
        <scheme val="minor"/>
      </rPr>
      <t xml:space="preserve">
Toutefois, de part leur composition, ces produits pourraient être considérés comme 'Majoritairement recyclable' . En effet, un produit à forte composition métallique sera très probablement recyclé même s'il n'est pas orienté vers une filière spécifique, les métaux étant fortement recyclés quelles que soient les filières.
</t>
    </r>
  </si>
  <si>
    <t>PVC</t>
  </si>
  <si>
    <t>SEBS</t>
  </si>
  <si>
    <t>EVA</t>
  </si>
  <si>
    <t>POM</t>
  </si>
  <si>
    <t>Papier/carton/cellulose</t>
  </si>
  <si>
    <t>Silicone</t>
  </si>
  <si>
    <t>Autres Équipements de Protection Individuelle (EPI)</t>
  </si>
  <si>
    <t>Poignets, coudes, genouillères, chevillères, coques, etc</t>
  </si>
  <si>
    <t>Autres produits et pièces détachées (hors métallique et plastique)</t>
  </si>
  <si>
    <t>Autres produits et pièces détachées majoritairement métallique (&gt;50% de métal)</t>
  </si>
  <si>
    <t>Autres produits et pièces détachées majoritairement plastique (&gt;50% de plastique)</t>
  </si>
  <si>
    <t>Bagageries - Sacs - Housses</t>
  </si>
  <si>
    <t>Brassards pour smartphone</t>
  </si>
  <si>
    <t>Plots</t>
  </si>
  <si>
    <t>Cône à positionner sur le sol pour différents exercices de sports collectifs et d'athlétisme</t>
  </si>
  <si>
    <t>Pointes d'athlétisme, crampons à visser, et clés à chocs</t>
  </si>
  <si>
    <t>Trifonctions</t>
  </si>
  <si>
    <t>Arbalètes &amp; harpons de pêche sous-marine</t>
  </si>
  <si>
    <t>Épuisettes, filets,  caisses de pêche, dégorgeoirs, nasses, bourriches, lignes, fils..</t>
  </si>
  <si>
    <t>Cuissardes &amp; waders</t>
  </si>
  <si>
    <t>Leurres &amp; appâts de pêche &amp; chasse</t>
  </si>
  <si>
    <t>Plombs</t>
  </si>
  <si>
    <t>Gilet, jambière, épaulière, protections de genoux, poignets, coudes, genouillère, chevillère, dorsale, plastron, coque, etc</t>
  </si>
  <si>
    <t>Bagageries - Sacs - Housses - Sacoches</t>
  </si>
  <si>
    <t>Bidons de cycliste</t>
  </si>
  <si>
    <t>Bidon pouvant contenir un liquide utilisé pour s'hydrater lors de la pratique du vélo</t>
  </si>
  <si>
    <t>Cadenas</t>
  </si>
  <si>
    <t>Trifonction</t>
  </si>
  <si>
    <t>Combinaisons de triathlon</t>
  </si>
  <si>
    <t>Home trainers non électriques</t>
  </si>
  <si>
    <t>Paniers et portes-bagages</t>
  </si>
  <si>
    <t>Patins à roulettes</t>
  </si>
  <si>
    <t>Poignées de trottinettes</t>
  </si>
  <si>
    <t>Pompes &amp; gonfleurs</t>
  </si>
  <si>
    <t>Porte-bébés &amp; plateaux porte-enfant</t>
  </si>
  <si>
    <t>Roues de vélo</t>
  </si>
  <si>
    <t>Skate-boards, waveboards</t>
  </si>
  <si>
    <t>Sonnettes</t>
  </si>
  <si>
    <t>Transports et rangements</t>
  </si>
  <si>
    <t>Ex : Porte-vélo, galerie de toit, rack, crochet, remorque</t>
  </si>
  <si>
    <t>Accessoires :  gardes-boue, rétroviseurs, béquilles, chaînes</t>
  </si>
  <si>
    <t>BMX, VTT, vélo ville, vélo route, vélo pliant, Gravel, VTC, vélo enfant, vélo cargo (hors drésière et tricycle)</t>
  </si>
  <si>
    <t>Cartons d'arbitre</t>
  </si>
  <si>
    <t>Dalles de salles de sport</t>
  </si>
  <si>
    <t>Matériels pour handisport</t>
  </si>
  <si>
    <t>Fauteuils roulant de sport, roues de fauteuil roulant, vélo, ski</t>
  </si>
  <si>
    <t>Poches à eau</t>
  </si>
  <si>
    <t>Sifflets</t>
  </si>
  <si>
    <t>Vortex</t>
  </si>
  <si>
    <t>Gilet, jambière, épaulière, poignets, coudes, genouillère, chevillère, dorsale, plastron, etc</t>
  </si>
  <si>
    <t>Casques, bombes</t>
  </si>
  <si>
    <t>Equipements du cheval</t>
  </si>
  <si>
    <t>Accessoires et équipements pour la pratique de l'équitation : rennes, selle, mors, bride, cravache, eperon, tapis de selle, guêtres, couverture , etc…</t>
  </si>
  <si>
    <t>Etrivères en cuir</t>
  </si>
  <si>
    <t>Guetres en cuir</t>
  </si>
  <si>
    <t>Guetres (hors cuir)</t>
  </si>
  <si>
    <t>Harnais de canycross</t>
  </si>
  <si>
    <t>Obstacles (hors bois)</t>
  </si>
  <si>
    <t>Obstacles en bois</t>
  </si>
  <si>
    <t>Sangles en cuir</t>
  </si>
  <si>
    <t>Selles en cuir</t>
  </si>
  <si>
    <t>Accessoires de yoga &amp; pilate</t>
  </si>
  <si>
    <t>Bolster, zafu, brique yoga, yoga pad, anneau de pilates, roue de yoga, banc de méditation</t>
  </si>
  <si>
    <t>Jambière, protections des poignets, coudes, genouillère, chevillère, ceinture lombaire, etc</t>
  </si>
  <si>
    <t>Balles lestée, Swiss balls, Ballons d'équilibre, Médecine balls</t>
  </si>
  <si>
    <t>Cordes à sauter</t>
  </si>
  <si>
    <t>Elastiques &amp; bandes de résistance</t>
  </si>
  <si>
    <t>Equipement de fitness et musculation non électrique (hors poids et haltères)</t>
  </si>
  <si>
    <t>Ex : Machine de développé couché, banc de musculation, vélo non électrique, rameur non électrique</t>
  </si>
  <si>
    <t>Haltères et barres d'halthérophilie</t>
  </si>
  <si>
    <t>Matelas / tapis de protection pour s'exercer et s'étirer au sol</t>
  </si>
  <si>
    <t>Poids, disques &amp; kettlebells</t>
  </si>
  <si>
    <t>Tapis de sol (hors rembourrage mousse)</t>
  </si>
  <si>
    <t>Anneaux</t>
  </si>
  <si>
    <t>Accessoires de cirque</t>
  </si>
  <si>
    <t>Balles, echasses, yoyo, foulards, anneau, bâton du diable, massue, bollas, assiette chinoise, etc</t>
  </si>
  <si>
    <t>Jambière, épaulière, protections de genoux, poignets, coudes, genouillère, chevillère, dorsale, manique, etc</t>
  </si>
  <si>
    <t>Barres de danse, barre de pole dance</t>
  </si>
  <si>
    <t>Barres fixe / parallèles</t>
  </si>
  <si>
    <t>Cerceaux</t>
  </si>
  <si>
    <t xml:space="preserve">Pédilles, demi-pointes, pointes de danse, ballerines, etc </t>
  </si>
  <si>
    <t>Cheval d'arçons, cheval de saut</t>
  </si>
  <si>
    <t>Poutres</t>
  </si>
  <si>
    <t>Rubans de gymnastique</t>
  </si>
  <si>
    <t>Exemples de produits : trampolines de piscine, tapis de course aquatique, aquabikes, ...</t>
  </si>
  <si>
    <t>Trapèzes</t>
  </si>
  <si>
    <t>Gants de gardien, Gants de hockey, baseball, jambière, épaulière, protections de genoux, poignets, coudes, genouillère, chevillère, dorsale, plastron, protèges dents, coque, etc</t>
  </si>
  <si>
    <t>Balles de baseball, softball, cricket, de hockey sur gazon, etc</t>
  </si>
  <si>
    <t>Balles de sport collectif</t>
  </si>
  <si>
    <t>Ballons de sport collectif</t>
  </si>
  <si>
    <t>Basketball, football, rugby, handball, volley, water-polo, football américain</t>
  </si>
  <si>
    <t>Buts, mini-buts et cages</t>
  </si>
  <si>
    <t>Cages de football, waterpolo</t>
  </si>
  <si>
    <t>Casques de rugby, waterpolo, etc</t>
  </si>
  <si>
    <t>Chariots à ballon</t>
  </si>
  <si>
    <t>Chaussures à crampons moulées, hybrides ou fer</t>
  </si>
  <si>
    <t>Filet pour les paniers de basket-ball, football, handball, waterpolo, volley…</t>
  </si>
  <si>
    <t>Paniers</t>
  </si>
  <si>
    <t>Patins à glace</t>
  </si>
  <si>
    <t>Plots, cônes et marqueurs de terrain</t>
  </si>
  <si>
    <t>Roundnet, Spikeball</t>
  </si>
  <si>
    <t>Exemple de produits : Bâton d'aïkido, Nunchaku, tonfa, arme d'escrime, etc</t>
  </si>
  <si>
    <t>Bouclier, pao, patte d'ours, gilet de protection, masque d'escrime, de combat, etc</t>
  </si>
  <si>
    <t>Ceintures</t>
  </si>
  <si>
    <t>Gants de boxe (hors cuir)</t>
  </si>
  <si>
    <t>Gants de boxe en cuir</t>
  </si>
  <si>
    <t>Kimonos, Kurkas, Do bok</t>
  </si>
  <si>
    <t>Punching-balls, mannequins d'entraînement, sacs de frappe, poires de frappe</t>
  </si>
  <si>
    <t>Zoorie</t>
  </si>
  <si>
    <t>Jambière, épaulière, protections de genoux, poignets, coudes, genouillère, chevillère, dorsale, etc</t>
  </si>
  <si>
    <t>Assurage</t>
  </si>
  <si>
    <t>Équipements divers tel que mousqueton, longe, dégaine, poignée d'ascension, descendeur, bloqueur, broche, poulie…</t>
  </si>
  <si>
    <t>Baudriers, harnais, culotte de rappel</t>
  </si>
  <si>
    <t>Bâtons de ski, de randonnée, de trek ...</t>
  </si>
  <si>
    <t>Crampons d'alpinisme, à neige</t>
  </si>
  <si>
    <t>Crashpads</t>
  </si>
  <si>
    <t>Fixations de ski, snowboard</t>
  </si>
  <si>
    <t>Loupes, bathyscopes</t>
  </si>
  <si>
    <t>Masque de ski</t>
  </si>
  <si>
    <t>Peaux pour ski</t>
  </si>
  <si>
    <t>Piolets</t>
  </si>
  <si>
    <t>Prises et modules d'escalade</t>
  </si>
  <si>
    <t>Sacs à dos porte-bébé pour randonée/trek</t>
  </si>
  <si>
    <t>Skis alpins, monoskis, skis de randonnée, telemarks, skis de fond etc</t>
  </si>
  <si>
    <t>Slacklines</t>
  </si>
  <si>
    <t>Snowboards, split boards</t>
  </si>
  <si>
    <t>Hors matelas autogonflants, matelas gonflables</t>
  </si>
  <si>
    <t>Jambière, épaulière, protections de genoux, poignets, coudes, genouillère, chevillère, dorsale,  coque, etc</t>
  </si>
  <si>
    <t>Balles de squash</t>
  </si>
  <si>
    <t>Balles de tennis, padel, etc</t>
  </si>
  <si>
    <t>Balles de tennis de table</t>
  </si>
  <si>
    <t>Battes de baseball, cricket</t>
  </si>
  <si>
    <t>Filets de badminton, tennis..</t>
  </si>
  <si>
    <t>Murs d'entrainement portables</t>
  </si>
  <si>
    <t>Ramasses balles</t>
  </si>
  <si>
    <t>Raquettes de tennis, badmington, squash, padel, tennis de table, plage, pelote, etc</t>
  </si>
  <si>
    <t>Tables de tennis de table</t>
  </si>
  <si>
    <t>Arcs en bois</t>
  </si>
  <si>
    <t>Babyfoots</t>
  </si>
  <si>
    <t>Balles et tees de golf</t>
  </si>
  <si>
    <t>Boules de pétanque en métal</t>
  </si>
  <si>
    <t>Boules de pétanque en plastique</t>
  </si>
  <si>
    <t>Boules de bowling</t>
  </si>
  <si>
    <t>Cibles de fléchettes (non bois)</t>
  </si>
  <si>
    <t>Cibles de fléchettes en bois</t>
  </si>
  <si>
    <t>Cibles de tir à l'arc (non bois)</t>
  </si>
  <si>
    <t xml:space="preserve">Cibles de tir à l'arc en bois </t>
  </si>
  <si>
    <t>Flèches (non bois)</t>
  </si>
  <si>
    <t>Flèches en bois</t>
  </si>
  <si>
    <t>Freesbees, disques, boomerangs, anneaux volant</t>
  </si>
  <si>
    <t>Jeux de croquet</t>
  </si>
  <si>
    <t>Jeux de palet breton (tables et palets)</t>
  </si>
  <si>
    <t>Queues de billard</t>
  </si>
  <si>
    <t>Quilles en bois (molkky)</t>
  </si>
  <si>
    <t>Accessoires néoprène</t>
  </si>
  <si>
    <t>Short / t-shirt /chausson / gant / bonnet / cagoule en néoprène</t>
  </si>
  <si>
    <t>Ailes &amp; voiles</t>
  </si>
  <si>
    <t>Kitesurf, parapente, parachute</t>
  </si>
  <si>
    <t>Autres planches</t>
  </si>
  <si>
    <t>Bonnets de natation &amp; waterpolo</t>
  </si>
  <si>
    <t>Bouées, brassards &amp; flotteurs</t>
  </si>
  <si>
    <t>Canoës / Kayaks gonflable</t>
  </si>
  <si>
    <t>Canoës / Kayaks rigide</t>
  </si>
  <si>
    <t>Article permettant de flotter à la surface de l'eau en cas de chute</t>
  </si>
  <si>
    <t>Chausses de wakeboard</t>
  </si>
  <si>
    <t>Chaussons de piscine</t>
  </si>
  <si>
    <t>Combinaisons</t>
  </si>
  <si>
    <t>Combinaison de plongée pour eaux froide, eaux chaude et tempérée</t>
  </si>
  <si>
    <t>Embarcations &lt; 2,5m gonflables</t>
  </si>
  <si>
    <t>Ex : Rafts, bateaux gonflables, annexes</t>
  </si>
  <si>
    <t>Embarcations &lt; 2,5m rigides</t>
  </si>
  <si>
    <t>Lunettes de natation</t>
  </si>
  <si>
    <t>Masques de piscine et de plongée</t>
  </si>
  <si>
    <t>Structure qui relie la voile avec la planche</t>
  </si>
  <si>
    <t>Pagaies et rames</t>
  </si>
  <si>
    <t>Palmes, gants palmés, plaquettes de natation</t>
  </si>
  <si>
    <t>Pince-nez</t>
  </si>
  <si>
    <t>Planches de natation, tout matériel d'aquagym, matériel d'aide à la flottaison</t>
  </si>
  <si>
    <t>Ex : anneaux lestés, poignées ventouse, frites</t>
  </si>
  <si>
    <t>Planches de windsurf, planches à voile</t>
  </si>
  <si>
    <t>Skimboards</t>
  </si>
  <si>
    <t>Stand-up paddles gonflables</t>
  </si>
  <si>
    <t>Stand-up paddles rigides</t>
  </si>
  <si>
    <t>Wakeboards, kneeboards</t>
  </si>
  <si>
    <t>Wishbones de windsurf</t>
  </si>
  <si>
    <r>
      <rPr>
        <i/>
        <sz val="11"/>
        <color theme="2" tint="-0.749992370372631"/>
        <rFont val="Calibri (Corps)"/>
      </rPr>
      <t>Taux de recyclabilité à titre informatif</t>
    </r>
    <r>
      <rPr>
        <i/>
        <sz val="11"/>
        <color theme="1"/>
        <rFont val="Calibri"/>
        <family val="2"/>
        <scheme val="minor"/>
      </rPr>
      <t xml:space="preserve"> 
</t>
    </r>
    <r>
      <rPr>
        <i/>
        <sz val="11"/>
        <color rgb="FFFF0000"/>
        <rFont val="Calibri (Corps)"/>
      </rPr>
      <t>(à ne pas communiquer)</t>
    </r>
  </si>
  <si>
    <t>PERTURBATEURS DU RECYCLAGE</t>
  </si>
  <si>
    <t>Version 1.0 - 29/09/2023</t>
  </si>
  <si>
    <r>
      <t xml:space="preserve">L'évaluation se déroule en plusieurs étapes, décrites ci-dessous:
</t>
    </r>
    <r>
      <rPr>
        <b/>
        <u/>
        <sz val="14"/>
        <color theme="1"/>
        <rFont val="Calibri"/>
        <family val="2"/>
        <scheme val="minor"/>
      </rPr>
      <t>1 - Choix du produit</t>
    </r>
    <r>
      <rPr>
        <sz val="12"/>
        <color theme="1"/>
        <rFont val="Calibri"/>
        <family val="2"/>
        <scheme val="minor"/>
      </rPr>
      <t xml:space="preserve">
- Les cellules C4 et C5 vous permettent de nommer le produit pour lequel vous faite l'évaluation. Les champs sont libres afin que vous puissiez inscrire les dénominations internes qui vous permettent d'identifier le produit en cours d'évaluation.
- Pour choisir votre produit, veuillez sélectionner une Famille de produits dans la liste déroulante C6 puis un Type de produits dans la liste déroulante C8 (la liste déroulante des Types deproduit est dépendante de la Famille de produits pour faciliter la recherche car la liste de produits comporte plus de 250 Types de produits). 
Cette sélection permet d'allouer automatiquement votre produit à un flux de traitement sur la base de la connaissance d'Ecologic à propos des méthodes de traitement des produits ASL à date (2023). Dans le cas où la liste ne vous permet pas d'identifier le produit, vous pouvez contacter votre référent Ecologic qui vous indiquera quel produit alternatif sélectionner ou qui vous orientera vers un des cas par défaut suivants de la Famille "Divers" : "*Autres produits", "*Autres produits majoritairement métalliques (&gt;50% de métal)" ou "*Autres produits majoritairement plastique (&gt;50% de plastique)".
- Dans le cas où vous auriez mis en place une filière de traitement spécifique à votre produit, vous pouvez l'indiquer dans la cellule F10 et suivre les recommandations proposées.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</si>
</sst>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quot; kg&quot;"/>
    <numFmt numFmtId="165" formatCode="0.000"/>
    <numFmt numFmtId="166" formatCode="0.0%"/>
    <numFmt numFmtId="167" formatCode="0.0000%"/>
  </numFmts>
  <fonts count="4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
      <b/>
      <sz val="14"/>
      <color rgb="FFEE7C00"/>
      <name val="Calibri"/>
      <family val="2"/>
      <scheme val="minor"/>
    </font>
    <font>
      <i/>
      <sz val="12"/>
      <color rgb="FF9CC52F"/>
      <name val="Calibri"/>
      <family val="2"/>
      <scheme val="minor"/>
    </font>
    <font>
      <i/>
      <sz val="12"/>
      <color theme="0"/>
      <name val="Calibri"/>
      <family val="2"/>
      <scheme val="minor"/>
    </font>
    <font>
      <sz val="8"/>
      <name val="Calibri"/>
      <family val="2"/>
      <scheme val="minor"/>
    </font>
    <font>
      <i/>
      <sz val="12"/>
      <color rgb="FFFF0000"/>
      <name val="Calibri"/>
      <family val="2"/>
      <scheme val="minor"/>
    </font>
    <font>
      <sz val="12"/>
      <color theme="2" tint="-9.9978637043366805E-2"/>
      <name val="Calibri"/>
      <family val="2"/>
      <scheme val="minor"/>
    </font>
    <font>
      <sz val="11"/>
      <name val="Calibri"/>
      <family val="2"/>
      <scheme val="minor"/>
    </font>
    <font>
      <i/>
      <sz val="12"/>
      <color theme="1"/>
      <name val="Calibri"/>
      <family val="2"/>
      <scheme val="minor"/>
    </font>
    <font>
      <sz val="11"/>
      <color theme="1"/>
      <name val="Calibri"/>
      <family val="2"/>
      <scheme val="minor"/>
    </font>
    <font>
      <b/>
      <sz val="10"/>
      <color theme="1"/>
      <name val="Calibri"/>
      <family val="2"/>
      <scheme val="minor"/>
    </font>
    <font>
      <u/>
      <sz val="12"/>
      <color theme="10"/>
      <name val="Calibri"/>
      <family val="2"/>
      <scheme val="minor"/>
    </font>
    <font>
      <b/>
      <i/>
      <sz val="12"/>
      <color theme="1"/>
      <name val="Calibri"/>
      <family val="2"/>
      <scheme val="minor"/>
    </font>
    <font>
      <b/>
      <u/>
      <sz val="12"/>
      <color theme="1"/>
      <name val="Calibri (Corps)"/>
    </font>
    <font>
      <b/>
      <sz val="16"/>
      <color theme="1"/>
      <name val="Calibri"/>
      <family val="2"/>
      <scheme val="minor"/>
    </font>
    <font>
      <i/>
      <sz val="10"/>
      <color rgb="FF000000"/>
      <name val="Calibri"/>
      <family val="2"/>
    </font>
    <font>
      <sz val="12"/>
      <color theme="9"/>
      <name val="Calibri (Corps)"/>
    </font>
    <font>
      <u/>
      <sz val="12"/>
      <color theme="1"/>
      <name val="Calibri (Corps)"/>
    </font>
    <font>
      <sz val="12"/>
      <color theme="1"/>
      <name val="Calibri (Corps)"/>
    </font>
    <font>
      <i/>
      <sz val="11"/>
      <color theme="1"/>
      <name val="Calibri"/>
      <family val="2"/>
      <scheme val="minor"/>
    </font>
    <font>
      <b/>
      <i/>
      <sz val="11"/>
      <color theme="1"/>
      <name val="Calibri"/>
      <family val="2"/>
      <scheme val="minor"/>
    </font>
    <font>
      <b/>
      <i/>
      <sz val="10"/>
      <color theme="0"/>
      <name val="Calibri (Corps)"/>
    </font>
    <font>
      <i/>
      <sz val="10"/>
      <color theme="4"/>
      <name val="Calibri"/>
      <family val="2"/>
      <scheme val="minor"/>
    </font>
    <font>
      <sz val="12"/>
      <color theme="9" tint="0.59999389629810485"/>
      <name val="Calibri (Corps)"/>
    </font>
    <font>
      <i/>
      <sz val="12"/>
      <color theme="4"/>
      <name val="Calibri (Corps)"/>
    </font>
    <font>
      <i/>
      <sz val="12"/>
      <color theme="0" tint="-0.499984740745262"/>
      <name val="Calibri"/>
      <family val="2"/>
      <scheme val="minor"/>
    </font>
    <font>
      <sz val="11"/>
      <color theme="0" tint="-4.9989318521683403E-2"/>
      <name val="Calibri"/>
      <family val="2"/>
      <scheme val="minor"/>
    </font>
    <font>
      <sz val="11"/>
      <color theme="2" tint="-9.9978637043366805E-2"/>
      <name val="Calibri"/>
      <family val="2"/>
      <scheme val="minor"/>
    </font>
    <font>
      <i/>
      <sz val="11"/>
      <color theme="2" tint="-0.749992370372631"/>
      <name val="Calibri (Corps)"/>
    </font>
    <font>
      <i/>
      <sz val="11"/>
      <color rgb="FFFF0000"/>
      <name val="Calibri (Corps)"/>
    </font>
    <font>
      <b/>
      <i/>
      <sz val="11"/>
      <color theme="2" tint="-0.499984740745262"/>
      <name val="Calibri"/>
      <family val="2"/>
      <scheme val="minor"/>
    </font>
    <font>
      <sz val="12"/>
      <name val="Calibri"/>
      <family val="2"/>
      <scheme val="minor"/>
    </font>
    <font>
      <b/>
      <sz val="14"/>
      <color theme="0"/>
      <name val="Calibri"/>
      <family val="2"/>
      <scheme val="minor"/>
    </font>
    <font>
      <sz val="14"/>
      <color theme="1"/>
      <name val="Calibri"/>
      <family val="2"/>
      <scheme val="minor"/>
    </font>
    <font>
      <sz val="11"/>
      <color theme="1"/>
      <name val="Calibri"/>
      <family val="2"/>
    </font>
    <font>
      <sz val="11"/>
      <color rgb="FF000000"/>
      <name val="Calibri"/>
      <family val="2"/>
    </font>
    <font>
      <b/>
      <u/>
      <sz val="14"/>
      <color theme="1"/>
      <name val="Calibri"/>
      <family val="2"/>
      <scheme val="minor"/>
    </font>
  </fonts>
  <fills count="7">
    <fill>
      <patternFill patternType="none"/>
    </fill>
    <fill>
      <patternFill patternType="gray125"/>
    </fill>
    <fill>
      <patternFill patternType="solid">
        <fgColor rgb="FF9CC52F"/>
        <bgColor indexed="64"/>
      </patternFill>
    </fill>
    <fill>
      <patternFill patternType="solid">
        <fgColor rgb="FFEE7C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rgb="FFEE7C00"/>
      </left>
      <right/>
      <top style="medium">
        <color rgb="FFEE7C00"/>
      </top>
      <bottom/>
      <diagonal/>
    </border>
    <border>
      <left/>
      <right style="medium">
        <color rgb="FFEE7C00"/>
      </right>
      <top style="medium">
        <color rgb="FFEE7C00"/>
      </top>
      <bottom/>
      <diagonal/>
    </border>
    <border>
      <left style="medium">
        <color rgb="FFEE7C00"/>
      </left>
      <right/>
      <top/>
      <bottom/>
      <diagonal/>
    </border>
    <border>
      <left/>
      <right style="medium">
        <color rgb="FFEE7C00"/>
      </right>
      <top/>
      <bottom/>
      <diagonal/>
    </border>
    <border>
      <left style="medium">
        <color rgb="FFEE7C00"/>
      </left>
      <right/>
      <top/>
      <bottom style="medium">
        <color rgb="FFEE7C00"/>
      </bottom>
      <diagonal/>
    </border>
    <border>
      <left/>
      <right style="medium">
        <color rgb="FFEE7C00"/>
      </right>
      <top/>
      <bottom style="medium">
        <color rgb="FFEE7C00"/>
      </bottom>
      <diagonal/>
    </border>
    <border>
      <left/>
      <right/>
      <top style="medium">
        <color rgb="FFEE7C00"/>
      </top>
      <bottom/>
      <diagonal/>
    </border>
    <border>
      <left/>
      <right/>
      <top/>
      <bottom style="medium">
        <color rgb="FFEE7C00"/>
      </bottom>
      <diagonal/>
    </border>
    <border>
      <left style="thin">
        <color indexed="64"/>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3">
    <xf numFmtId="0" fontId="0" fillId="0" borderId="0"/>
    <xf numFmtId="9" fontId="1" fillId="0" borderId="0" applyFont="0" applyFill="0" applyBorder="0" applyAlignment="0" applyProtection="0"/>
    <xf numFmtId="0" fontId="15" fillId="0" borderId="0" applyNumberFormat="0" applyFill="0" applyBorder="0" applyAlignment="0" applyProtection="0"/>
  </cellStyleXfs>
  <cellXfs count="121">
    <xf numFmtId="0" fontId="0" fillId="0" borderId="0" xfId="0"/>
    <xf numFmtId="0" fontId="0" fillId="0" borderId="1" xfId="0" applyBorder="1"/>
    <xf numFmtId="0" fontId="0" fillId="0" borderId="0" xfId="0" applyAlignment="1">
      <alignment horizontal="left" vertical="center" wrapText="1"/>
    </xf>
    <xf numFmtId="0" fontId="3" fillId="0" borderId="1" xfId="0" applyFont="1" applyBorder="1" applyAlignment="1">
      <alignment vertical="center" wrapText="1"/>
    </xf>
    <xf numFmtId="0" fontId="11" fillId="0" borderId="1" xfId="0" applyFont="1" applyBorder="1" applyAlignment="1">
      <alignment horizontal="left" vertical="top"/>
    </xf>
    <xf numFmtId="0" fontId="11" fillId="0" borderId="1" xfId="0" applyFont="1" applyBorder="1"/>
    <xf numFmtId="0" fontId="3" fillId="0" borderId="1" xfId="0" applyFont="1" applyBorder="1" applyAlignment="1">
      <alignment horizontal="center" vertical="center" wrapText="1"/>
    </xf>
    <xf numFmtId="0" fontId="0" fillId="0" borderId="0" xfId="0" applyAlignment="1">
      <alignment horizontal="center" vertical="center" wrapText="1"/>
    </xf>
    <xf numFmtId="0" fontId="13" fillId="0" borderId="1" xfId="0" applyFont="1" applyBorder="1"/>
    <xf numFmtId="0" fontId="13" fillId="0" borderId="4" xfId="0" applyFont="1" applyBorder="1"/>
    <xf numFmtId="0" fontId="13" fillId="0" borderId="3" xfId="0" applyFont="1" applyBorder="1"/>
    <xf numFmtId="0" fontId="13" fillId="0" borderId="0" xfId="0" applyFont="1"/>
    <xf numFmtId="0" fontId="11" fillId="0" borderId="4" xfId="0" applyFont="1" applyBorder="1" applyAlignment="1">
      <alignment horizontal="left" vertical="top"/>
    </xf>
    <xf numFmtId="0" fontId="13" fillId="0" borderId="5" xfId="0" applyFont="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15" fillId="0" borderId="0" xfId="2" applyBorder="1" applyAlignment="1">
      <alignment horizontal="left" vertical="top" wrapText="1"/>
    </xf>
    <xf numFmtId="0" fontId="0" fillId="0" borderId="13" xfId="0" applyBorder="1" applyAlignment="1">
      <alignment horizontal="left" vertical="top"/>
    </xf>
    <xf numFmtId="0" fontId="3" fillId="0" borderId="0" xfId="0" applyFont="1" applyAlignment="1">
      <alignment horizontal="left" vertical="top" wrapText="1"/>
    </xf>
    <xf numFmtId="0" fontId="5" fillId="0" borderId="0" xfId="0" applyFont="1" applyAlignment="1">
      <alignment horizontal="center" vertical="top" wrapText="1"/>
    </xf>
    <xf numFmtId="0" fontId="4" fillId="0" borderId="0" xfId="0" applyFont="1" applyAlignment="1">
      <alignment horizontal="center"/>
    </xf>
    <xf numFmtId="0" fontId="18" fillId="0" borderId="0" xfId="0" applyFont="1" applyAlignment="1">
      <alignment horizontal="center"/>
    </xf>
    <xf numFmtId="0" fontId="3" fillId="0" borderId="0" xfId="0" applyFont="1" applyAlignment="1">
      <alignment horizontal="left" vertical="center" wrapText="1"/>
    </xf>
    <xf numFmtId="0" fontId="0" fillId="0" borderId="0" xfId="0" applyAlignment="1">
      <alignment horizontal="left" vertical="center"/>
    </xf>
    <xf numFmtId="0" fontId="21" fillId="0" borderId="0" xfId="2" applyFont="1" applyBorder="1" applyAlignment="1">
      <alignment horizontal="left" vertical="center" wrapText="1"/>
    </xf>
    <xf numFmtId="0" fontId="13" fillId="0" borderId="1" xfId="0" applyFont="1" applyBorder="1" applyAlignment="1">
      <alignment horizontal="center"/>
    </xf>
    <xf numFmtId="164" fontId="0" fillId="2" borderId="1" xfId="0" applyNumberFormat="1" applyFill="1" applyBorder="1" applyProtection="1">
      <protection locked="0"/>
    </xf>
    <xf numFmtId="0" fontId="0" fillId="2" borderId="1" xfId="0" applyFill="1" applyBorder="1" applyProtection="1">
      <protection locked="0"/>
    </xf>
    <xf numFmtId="0" fontId="0" fillId="0" borderId="1" xfId="0" applyBorder="1" applyAlignment="1">
      <alignment wrapText="1"/>
    </xf>
    <xf numFmtId="0" fontId="3" fillId="0" borderId="0" xfId="0" applyFont="1" applyAlignment="1">
      <alignment vertical="center" wrapText="1"/>
    </xf>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14" fillId="0" borderId="0" xfId="0" applyFont="1" applyAlignment="1">
      <alignment horizontal="center"/>
    </xf>
    <xf numFmtId="0" fontId="19" fillId="0" borderId="0" xfId="0" applyFont="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pplyProtection="1">
      <alignment vertical="top" wrapText="1"/>
      <protection locked="0"/>
    </xf>
    <xf numFmtId="164" fontId="0" fillId="2" borderId="1" xfId="0" applyNumberFormat="1" applyFill="1" applyBorder="1" applyAlignment="1" applyProtection="1">
      <alignment vertical="center"/>
      <protection locked="0"/>
    </xf>
    <xf numFmtId="0" fontId="13" fillId="2" borderId="1" xfId="0" applyFont="1" applyFill="1" applyBorder="1" applyProtection="1">
      <protection locked="0"/>
    </xf>
    <xf numFmtId="165" fontId="13" fillId="2" borderId="1" xfId="0" applyNumberFormat="1" applyFont="1" applyFill="1" applyBorder="1" applyProtection="1">
      <protection locked="0"/>
    </xf>
    <xf numFmtId="0" fontId="35" fillId="0" borderId="1" xfId="0" applyFont="1" applyBorder="1" applyAlignment="1">
      <alignment horizontal="left" vertical="top"/>
    </xf>
    <xf numFmtId="0" fontId="3" fillId="2" borderId="1" xfId="0" applyFont="1" applyFill="1" applyBorder="1" applyProtection="1">
      <protection locked="0"/>
    </xf>
    <xf numFmtId="165" fontId="3" fillId="2" borderId="1" xfId="0" applyNumberFormat="1" applyFont="1" applyFill="1" applyBorder="1" applyProtection="1">
      <protection locked="0"/>
    </xf>
    <xf numFmtId="0" fontId="37" fillId="0" borderId="0" xfId="0" applyFont="1"/>
    <xf numFmtId="0" fontId="36" fillId="3" borderId="1" xfId="0" applyFont="1" applyFill="1" applyBorder="1"/>
    <xf numFmtId="0" fontId="37" fillId="0" borderId="1" xfId="0" applyFont="1" applyBorder="1"/>
    <xf numFmtId="0" fontId="37" fillId="0" borderId="1" xfId="0" applyFont="1" applyBorder="1" applyAlignment="1">
      <alignment horizontal="center"/>
    </xf>
    <xf numFmtId="14" fontId="37" fillId="0" borderId="1" xfId="0" applyNumberFormat="1" applyFont="1" applyBorder="1" applyAlignment="1">
      <alignment horizontal="center"/>
    </xf>
    <xf numFmtId="0" fontId="36" fillId="3" borderId="1" xfId="0" applyFont="1" applyFill="1" applyBorder="1" applyAlignment="1">
      <alignment horizontal="center"/>
    </xf>
    <xf numFmtId="0" fontId="5" fillId="0" borderId="0" xfId="0" applyFont="1"/>
    <xf numFmtId="0" fontId="0" fillId="4" borderId="0" xfId="0" applyFill="1" applyAlignment="1">
      <alignment vertical="center"/>
    </xf>
    <xf numFmtId="0" fontId="26" fillId="0" borderId="0" xfId="0" applyFont="1" applyAlignment="1">
      <alignment horizontal="left" vertical="center" wrapText="1"/>
    </xf>
    <xf numFmtId="0" fontId="0" fillId="4" borderId="0" xfId="0" applyFill="1"/>
    <xf numFmtId="0" fontId="3" fillId="0" borderId="0" xfId="0" applyFont="1"/>
    <xf numFmtId="0" fontId="23" fillId="0" borderId="0" xfId="0" applyFont="1" applyAlignment="1">
      <alignment vertical="top" wrapText="1"/>
    </xf>
    <xf numFmtId="0" fontId="7" fillId="0" borderId="0" xfId="0" applyFont="1" applyAlignment="1">
      <alignment vertical="center" wrapText="1"/>
    </xf>
    <xf numFmtId="9" fontId="10" fillId="0" borderId="0" xfId="1" applyFont="1" applyProtection="1"/>
    <xf numFmtId="0" fontId="2" fillId="3" borderId="1" xfId="0" applyFont="1" applyFill="1" applyBorder="1"/>
    <xf numFmtId="0" fontId="10" fillId="0" borderId="0" xfId="0" applyFont="1" applyAlignment="1">
      <alignment horizontal="center" vertical="center"/>
    </xf>
    <xf numFmtId="0" fontId="30" fillId="5" borderId="0" xfId="0" applyFont="1" applyFill="1"/>
    <xf numFmtId="9" fontId="31" fillId="0" borderId="0" xfId="1" applyFont="1" applyAlignment="1" applyProtection="1">
      <alignment horizontal="center" vertical="center"/>
    </xf>
    <xf numFmtId="165" fontId="3" fillId="0" borderId="1" xfId="0" applyNumberFormat="1" applyFont="1" applyBorder="1"/>
    <xf numFmtId="0" fontId="23" fillId="0" borderId="0" xfId="0" applyFont="1"/>
    <xf numFmtId="166" fontId="23" fillId="0" borderId="0" xfId="1" applyNumberFormat="1" applyFont="1" applyProtection="1"/>
    <xf numFmtId="0" fontId="10" fillId="0" borderId="0" xfId="0" applyFont="1"/>
    <xf numFmtId="166" fontId="10" fillId="0" borderId="0" xfId="0" applyNumberFormat="1" applyFont="1"/>
    <xf numFmtId="167" fontId="0" fillId="0" borderId="0" xfId="0" applyNumberFormat="1"/>
    <xf numFmtId="0" fontId="4" fillId="0" borderId="0" xfId="0" applyFont="1"/>
    <xf numFmtId="0" fontId="4" fillId="0" borderId="1" xfId="0" applyFont="1" applyBorder="1"/>
    <xf numFmtId="0" fontId="24" fillId="0" borderId="0" xfId="0" applyFont="1"/>
    <xf numFmtId="0" fontId="6" fillId="0" borderId="0" xfId="0" applyFont="1" applyAlignment="1">
      <alignment horizontal="left" vertical="top" wrapText="1"/>
    </xf>
    <xf numFmtId="0" fontId="23" fillId="0" borderId="0" xfId="0" applyFont="1" applyAlignment="1">
      <alignment wrapText="1"/>
    </xf>
    <xf numFmtId="166" fontId="34" fillId="0" borderId="0" xfId="1" applyNumberFormat="1" applyFont="1" applyAlignment="1" applyProtection="1">
      <alignment horizontal="left" vertical="center"/>
    </xf>
    <xf numFmtId="0" fontId="0" fillId="2" borderId="1" xfId="0" applyFill="1" applyBorder="1" applyAlignment="1" applyProtection="1">
      <alignment vertical="center"/>
      <protection locked="0"/>
    </xf>
    <xf numFmtId="0" fontId="38" fillId="0" borderId="15" xfId="0" applyFont="1" applyBorder="1" applyAlignment="1">
      <alignment vertical="center" wrapText="1"/>
    </xf>
    <xf numFmtId="0" fontId="38" fillId="0" borderId="16" xfId="0" applyFont="1" applyBorder="1" applyAlignment="1">
      <alignment vertical="center" wrapText="1"/>
    </xf>
    <xf numFmtId="0" fontId="38" fillId="0" borderId="17" xfId="0" applyFont="1" applyBorder="1" applyAlignment="1">
      <alignment vertical="center" wrapText="1"/>
    </xf>
    <xf numFmtId="0" fontId="39" fillId="0" borderId="15" xfId="0" applyFont="1" applyBorder="1" applyAlignment="1">
      <alignment vertical="center" wrapText="1"/>
    </xf>
    <xf numFmtId="0" fontId="39" fillId="0" borderId="16" xfId="0" applyFont="1" applyBorder="1" applyAlignment="1">
      <alignment vertical="center" wrapText="1"/>
    </xf>
    <xf numFmtId="0" fontId="38" fillId="0" borderId="1" xfId="0" applyFont="1" applyBorder="1" applyAlignment="1">
      <alignment vertical="center" wrapText="1"/>
    </xf>
    <xf numFmtId="0" fontId="39" fillId="0" borderId="17" xfId="0" applyFont="1" applyBorder="1" applyAlignment="1">
      <alignment vertical="center" wrapText="1"/>
    </xf>
    <xf numFmtId="0" fontId="38" fillId="0" borderId="18" xfId="0" applyFont="1" applyBorder="1" applyAlignment="1">
      <alignment vertical="center" wrapText="1"/>
    </xf>
    <xf numFmtId="0" fontId="38" fillId="0" borderId="19" xfId="0" applyFont="1" applyBorder="1" applyAlignment="1">
      <alignment vertical="center" wrapText="1"/>
    </xf>
    <xf numFmtId="0" fontId="38" fillId="0" borderId="0" xfId="0" applyFont="1" applyAlignment="1">
      <alignment vertical="center" wrapText="1"/>
    </xf>
    <xf numFmtId="0" fontId="39" fillId="0" borderId="3" xfId="0" applyFont="1" applyBorder="1" applyAlignment="1">
      <alignment vertical="center" wrapText="1"/>
    </xf>
    <xf numFmtId="0" fontId="38" fillId="0" borderId="3" xfId="0" applyFont="1" applyBorder="1" applyAlignment="1">
      <alignment vertical="center" wrapText="1"/>
    </xf>
    <xf numFmtId="0" fontId="39" fillId="0" borderId="1" xfId="0" applyFont="1" applyBorder="1" applyAlignment="1">
      <alignment vertical="center" wrapText="1"/>
    </xf>
    <xf numFmtId="0" fontId="38" fillId="0" borderId="1" xfId="0" applyFont="1" applyBorder="1"/>
    <xf numFmtId="0" fontId="38" fillId="0" borderId="0" xfId="0" applyFont="1"/>
    <xf numFmtId="0" fontId="38" fillId="0" borderId="2" xfId="0" applyFont="1" applyBorder="1"/>
    <xf numFmtId="0" fontId="39" fillId="0" borderId="1" xfId="0" applyFont="1" applyBorder="1"/>
    <xf numFmtId="0" fontId="18" fillId="0" borderId="0" xfId="0" applyFont="1" applyAlignment="1">
      <alignment horizontal="center"/>
    </xf>
    <xf numFmtId="0" fontId="6" fillId="0" borderId="0" xfId="0" applyFont="1" applyAlignment="1">
      <alignment horizontal="left" vertical="top" wrapText="1"/>
    </xf>
    <xf numFmtId="0" fontId="7" fillId="0" borderId="0" xfId="0" applyFont="1" applyAlignment="1">
      <alignment horizontal="left" vertical="center" wrapText="1"/>
    </xf>
    <xf numFmtId="0" fontId="12" fillId="4" borderId="0" xfId="0" applyFont="1" applyFill="1" applyAlignment="1">
      <alignment horizontal="left" vertical="top" wrapText="1"/>
    </xf>
    <xf numFmtId="0" fontId="29" fillId="0" borderId="1" xfId="0" applyFont="1" applyBorder="1" applyAlignment="1">
      <alignment horizontal="center" wrapText="1"/>
    </xf>
    <xf numFmtId="0" fontId="0" fillId="4" borderId="0" xfId="0" applyFill="1" applyAlignment="1">
      <alignment horizontal="left" vertical="center" wrapText="1"/>
    </xf>
    <xf numFmtId="0" fontId="9" fillId="0" borderId="0" xfId="0" applyFont="1" applyAlignment="1">
      <alignment horizontal="left" vertical="top" wrapText="1"/>
    </xf>
    <xf numFmtId="0" fontId="2" fillId="3" borderId="14" xfId="0" applyFont="1" applyFill="1" applyBorder="1" applyAlignment="1">
      <alignment horizontal="center"/>
    </xf>
    <xf numFmtId="0" fontId="2" fillId="3" borderId="0" xfId="0" applyFont="1" applyFill="1" applyAlignment="1">
      <alignment horizontal="center"/>
    </xf>
    <xf numFmtId="49" fontId="13" fillId="6" borderId="1" xfId="0" applyNumberFormat="1" applyFont="1" applyFill="1" applyBorder="1" applyAlignment="1" applyProtection="1">
      <alignment horizontal="center"/>
      <protection locked="0"/>
    </xf>
    <xf numFmtId="0" fontId="26" fillId="0" borderId="14" xfId="0" applyFont="1" applyBorder="1" applyAlignment="1">
      <alignment horizontal="left" wrapText="1"/>
    </xf>
    <xf numFmtId="0" fontId="26" fillId="0" borderId="0" xfId="0" applyFont="1" applyAlignment="1">
      <alignment horizontal="left" wrapText="1"/>
    </xf>
    <xf numFmtId="0" fontId="26" fillId="0" borderId="14" xfId="0" applyFont="1" applyBorder="1" applyAlignment="1">
      <alignment horizontal="left" vertical="center"/>
    </xf>
    <xf numFmtId="0" fontId="26" fillId="0" borderId="0" xfId="0" applyFont="1" applyAlignment="1">
      <alignment horizontal="left" vertical="center"/>
    </xf>
    <xf numFmtId="0" fontId="26" fillId="0" borderId="14" xfId="0" applyFont="1" applyBorder="1" applyAlignment="1">
      <alignment horizontal="left" vertical="center" wrapText="1"/>
    </xf>
    <xf numFmtId="0" fontId="26" fillId="0" borderId="0" xfId="0" applyFont="1" applyAlignment="1">
      <alignment horizontal="left" vertical="center" wrapText="1"/>
    </xf>
    <xf numFmtId="0" fontId="23" fillId="0" borderId="0" xfId="0" applyFont="1" applyAlignment="1">
      <alignment horizontal="left" vertical="center" wrapText="1"/>
    </xf>
    <xf numFmtId="0" fontId="26" fillId="0" borderId="0" xfId="0" applyFont="1" applyAlignment="1">
      <alignment horizontal="center"/>
    </xf>
  </cellXfs>
  <cellStyles count="3">
    <cellStyle name="Lien hypertexte" xfId="2" builtinId="8"/>
    <cellStyle name="Normal" xfId="0" builtinId="0"/>
    <cellStyle name="Pourcentage" xfId="1" builtinId="5"/>
  </cellStyles>
  <dxfs count="21">
    <dxf>
      <font>
        <color theme="0"/>
      </font>
      <fill>
        <patternFill>
          <bgColor theme="0"/>
        </patternFill>
      </fill>
      <border>
        <left/>
        <right/>
        <top/>
        <bottom/>
        <vertical/>
        <horizontal/>
      </border>
    </dxf>
    <dxf>
      <fill>
        <patternFill>
          <bgColor theme="0"/>
        </patternFill>
      </fill>
      <border>
        <left/>
        <right/>
        <top/>
        <bottom/>
        <vertical/>
        <horizontal/>
      </border>
    </dxf>
    <dxf>
      <numFmt numFmtId="168" formatCode="0&quot; g&quot;"/>
    </dxf>
    <dxf>
      <numFmt numFmtId="164" formatCode="0.000&quot; kg&quot;"/>
    </dxf>
    <dxf>
      <font>
        <b/>
        <i val="0"/>
        <color theme="0"/>
      </font>
      <fill>
        <patternFill>
          <fgColor auto="1"/>
          <bgColor theme="9" tint="0.39994506668294322"/>
        </patternFill>
      </fill>
    </dxf>
    <dxf>
      <font>
        <b/>
        <i val="0"/>
        <color theme="9"/>
      </font>
      <fill>
        <patternFill>
          <bgColor theme="9" tint="0.79998168889431442"/>
        </patternFill>
      </fill>
    </dxf>
    <dxf>
      <font>
        <color rgb="FF9C0006"/>
      </font>
      <fill>
        <patternFill>
          <bgColor rgb="FFFFC7CE"/>
        </patternFill>
      </fill>
    </dxf>
    <dxf>
      <font>
        <b val="0"/>
        <i/>
        <color theme="1" tint="0.499984740745262"/>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numFmt numFmtId="168" formatCode="0&quot; g&quot;"/>
    </dxf>
    <dxf>
      <numFmt numFmtId="164" formatCode="0.000&quot; kg&quo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tint="0.499984740745262"/>
      </font>
      <border>
        <left style="thin">
          <color theme="2" tint="-0.499984740745262"/>
        </left>
        <right style="thin">
          <color theme="2" tint="-0.499984740745262"/>
        </right>
        <top style="thin">
          <color theme="2" tint="-0.499984740745262"/>
        </top>
        <bottom style="thin">
          <color theme="2" tint="-0.499984740745262"/>
        </bottom>
        <vertical/>
        <horizontal/>
      </border>
    </dxf>
    <dxf>
      <font>
        <color theme="0"/>
      </font>
      <fill>
        <patternFill>
          <bgColor theme="0"/>
        </patternFill>
      </fill>
    </dxf>
    <dxf>
      <font>
        <b val="0"/>
        <i/>
        <color theme="1" tint="0.499984740745262"/>
      </font>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499984740745262"/>
      </font>
      <border>
        <left style="thin">
          <color theme="1" tint="0.499984740745262"/>
        </left>
        <right style="thin">
          <color theme="1" tint="0.499984740745262"/>
        </right>
        <top style="thin">
          <color theme="1" tint="0.499984740745262"/>
        </top>
        <bottom style="thin">
          <color theme="1" tint="0.499984740745262"/>
        </bottom>
        <vertical/>
        <horizontal/>
      </border>
    </dxf>
    <dxf>
      <font>
        <color theme="0"/>
      </font>
      <border>
        <left/>
        <right/>
        <top/>
        <bottom/>
        <vertical/>
        <horizontal/>
      </border>
    </dxf>
    <dxf>
      <font>
        <color theme="0"/>
      </font>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EE7C00"/>
      <color rgb="FF9CC52F"/>
      <color rgb="FFFFF2CC"/>
      <color rgb="FFFD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cologie.gouv.fr/encadrement-des-allegations-environnementales-et-information-du-consommateur-sur-produ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3476C-0C60-164A-9B23-2F13AFAD1B02}">
  <sheetPr>
    <tabColor theme="4" tint="0.79998168889431442"/>
  </sheetPr>
  <dimension ref="B1:D15"/>
  <sheetViews>
    <sheetView showGridLines="0" tabSelected="1" zoomScaleNormal="140" workbookViewId="0">
      <selection activeCell="C5" sqref="C5"/>
    </sheetView>
  </sheetViews>
  <sheetFormatPr baseColWidth="10" defaultRowHeight="15.5"/>
  <cols>
    <col min="1" max="2" width="4.33203125" customWidth="1"/>
    <col min="3" max="3" width="161.1640625" customWidth="1"/>
    <col min="4" max="4" width="4.33203125" customWidth="1"/>
  </cols>
  <sheetData>
    <row r="1" spans="2:4" ht="16" thickBot="1"/>
    <row r="2" spans="2:4">
      <c r="B2" s="14"/>
      <c r="C2" s="20"/>
      <c r="D2" s="15"/>
    </row>
    <row r="3" spans="2:4" ht="21">
      <c r="B3" s="16"/>
      <c r="C3" s="30" t="s">
        <v>148</v>
      </c>
      <c r="D3" s="17"/>
    </row>
    <row r="4" spans="2:4" ht="18.5">
      <c r="B4" s="16"/>
      <c r="C4" s="29"/>
      <c r="D4" s="17"/>
    </row>
    <row r="5" spans="2:4" ht="93">
      <c r="B5" s="16"/>
      <c r="C5" s="23" t="s">
        <v>151</v>
      </c>
      <c r="D5" s="17"/>
    </row>
    <row r="6" spans="2:4">
      <c r="B6" s="16"/>
      <c r="C6" s="24"/>
      <c r="D6" s="17"/>
    </row>
    <row r="7" spans="2:4" ht="46.5">
      <c r="B7" s="16"/>
      <c r="C7" s="23" t="s">
        <v>152</v>
      </c>
      <c r="D7" s="17"/>
    </row>
    <row r="8" spans="2:4">
      <c r="B8" s="16"/>
      <c r="C8" s="24"/>
      <c r="D8" s="17"/>
    </row>
    <row r="9" spans="2:4" ht="186">
      <c r="B9" s="16"/>
      <c r="C9" s="23" t="s">
        <v>264</v>
      </c>
      <c r="D9" s="17"/>
    </row>
    <row r="10" spans="2:4">
      <c r="B10" s="16"/>
      <c r="C10" s="23"/>
      <c r="D10" s="17"/>
    </row>
    <row r="11" spans="2:4">
      <c r="B11" s="16"/>
      <c r="C11" s="27" t="s">
        <v>149</v>
      </c>
      <c r="D11" s="17"/>
    </row>
    <row r="12" spans="2:4">
      <c r="B12" s="16"/>
      <c r="C12" s="25" t="s">
        <v>150</v>
      </c>
      <c r="D12" s="17"/>
    </row>
    <row r="13" spans="2:4">
      <c r="B13" s="16"/>
      <c r="C13" s="23"/>
      <c r="D13" s="17"/>
    </row>
    <row r="14" spans="2:4" ht="37">
      <c r="B14" s="16"/>
      <c r="C14" s="28" t="s">
        <v>153</v>
      </c>
      <c r="D14" s="17"/>
    </row>
    <row r="15" spans="2:4" ht="16" thickBot="1">
      <c r="B15" s="18"/>
      <c r="C15" s="26"/>
      <c r="D15" s="19"/>
    </row>
  </sheetData>
  <sheetProtection algorithmName="SHA-512" hashValue="bOHQE8j/Jpg6h9dOvHaFQGLCV7tIILizTZS9RRjPn3NhyEuAHS/GwwLUJRmaeip9d/kC1QarnQyDa3NER3jsMw==" saltValue="9EcWKr8RrSu8CgFduduYsg==" spinCount="100000" sheet="1" objects="1" scenarios="1"/>
  <hyperlinks>
    <hyperlink ref="C12" r:id="rId1" xr:uid="{99F3CFA1-1318-704A-9B96-FA3FAA0E01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FCC66-21C9-834F-9DBF-E35EACC80927}">
  <sheetPr>
    <tabColor theme="4" tint="0.79998168889431442"/>
  </sheetPr>
  <dimension ref="B1:E17"/>
  <sheetViews>
    <sheetView showGridLines="0" topLeftCell="D13" zoomScale="108" zoomScaleNormal="130" workbookViewId="0">
      <selection activeCell="D13" sqref="D13"/>
    </sheetView>
  </sheetViews>
  <sheetFormatPr baseColWidth="10" defaultRowHeight="15.5"/>
  <cols>
    <col min="1" max="2" width="4.33203125" customWidth="1"/>
    <col min="3" max="3" width="12.6640625" customWidth="1"/>
    <col min="4" max="4" width="169.83203125" customWidth="1"/>
    <col min="5" max="5" width="4.33203125" customWidth="1"/>
  </cols>
  <sheetData>
    <row r="1" spans="2:5" ht="16" thickBot="1"/>
    <row r="2" spans="2:5">
      <c r="B2" s="14"/>
      <c r="C2" s="20"/>
      <c r="D2" s="20"/>
      <c r="E2" s="15"/>
    </row>
    <row r="3" spans="2:5" ht="16" customHeight="1">
      <c r="B3" s="16"/>
      <c r="C3" s="103" t="s">
        <v>154</v>
      </c>
      <c r="D3" s="103"/>
      <c r="E3" s="17"/>
    </row>
    <row r="4" spans="2:5" ht="18.5">
      <c r="B4" s="16"/>
      <c r="D4" s="29"/>
      <c r="E4" s="17"/>
    </row>
    <row r="5" spans="2:5" ht="31">
      <c r="B5" s="16"/>
      <c r="C5" s="31" t="s">
        <v>155</v>
      </c>
      <c r="D5" s="2" t="s">
        <v>460</v>
      </c>
      <c r="E5" s="17"/>
    </row>
    <row r="6" spans="2:5">
      <c r="B6" s="16"/>
      <c r="C6" s="31"/>
      <c r="D6" s="32"/>
      <c r="E6" s="17"/>
    </row>
    <row r="7" spans="2:5">
      <c r="B7" s="16"/>
      <c r="C7" s="31" t="s">
        <v>156</v>
      </c>
      <c r="D7" s="2" t="s">
        <v>159</v>
      </c>
      <c r="E7" s="17"/>
    </row>
    <row r="8" spans="2:5">
      <c r="B8" s="16"/>
      <c r="C8" s="31"/>
      <c r="D8" s="32"/>
      <c r="E8" s="17"/>
    </row>
    <row r="9" spans="2:5" ht="108.5">
      <c r="B9" s="16"/>
      <c r="C9" s="31" t="s">
        <v>157</v>
      </c>
      <c r="D9" s="2" t="s">
        <v>232</v>
      </c>
      <c r="E9" s="17"/>
    </row>
    <row r="10" spans="2:5">
      <c r="B10" s="16"/>
      <c r="C10" s="31"/>
      <c r="D10" s="2"/>
      <c r="E10" s="17"/>
    </row>
    <row r="11" spans="2:5" ht="172" customHeight="1">
      <c r="B11" s="16"/>
      <c r="C11" s="27" t="s">
        <v>158</v>
      </c>
      <c r="D11" s="23" t="s">
        <v>461</v>
      </c>
      <c r="E11" s="17"/>
    </row>
    <row r="12" spans="2:5" ht="62">
      <c r="B12" s="16"/>
      <c r="C12" s="22"/>
      <c r="D12" s="33" t="s">
        <v>206</v>
      </c>
      <c r="E12" s="17"/>
    </row>
    <row r="13" spans="2:5" ht="237" customHeight="1">
      <c r="B13" s="16"/>
      <c r="C13" s="22"/>
      <c r="D13" s="23" t="s">
        <v>265</v>
      </c>
      <c r="E13" s="17"/>
    </row>
    <row r="14" spans="2:5" ht="108.5">
      <c r="B14" s="16"/>
      <c r="C14" s="22"/>
      <c r="D14" s="23" t="s">
        <v>266</v>
      </c>
      <c r="E14" s="17"/>
    </row>
    <row r="15" spans="2:5">
      <c r="B15" s="16"/>
      <c r="C15" s="22"/>
      <c r="D15" s="23"/>
      <c r="E15" s="17"/>
    </row>
    <row r="16" spans="2:5" ht="280" customHeight="1">
      <c r="B16" s="16"/>
      <c r="C16" s="27" t="s">
        <v>222</v>
      </c>
      <c r="D16" s="23" t="s">
        <v>267</v>
      </c>
      <c r="E16" s="17"/>
    </row>
    <row r="17" spans="2:5" ht="16" thickBot="1">
      <c r="B17" s="18"/>
      <c r="C17" s="21"/>
      <c r="D17" s="26"/>
      <c r="E17" s="19"/>
    </row>
  </sheetData>
  <sheetProtection algorithmName="SHA-512" hashValue="VoCk3xMz2InO1bJt6nMb9ZQ96ezxTwjD+4A9jAahVa9799BTIEqEHBNAhda9bUbty2DsXSleRNjlrcTThbU83g==" saltValue="g+YdXTYP2xKAjkXPYA/dQg==" spinCount="100000" sheet="1" objects="1" scenarios="1"/>
  <mergeCells count="1">
    <mergeCell ref="C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8BEB-F4B5-9443-96CD-C1FDFC6F1C66}">
  <sheetPr>
    <tabColor rgb="FF9CC52F"/>
  </sheetPr>
  <dimension ref="B2:W69"/>
  <sheetViews>
    <sheetView showGridLines="0" topLeftCell="A9" zoomScaleNormal="100" workbookViewId="0">
      <selection activeCell="D8" sqref="D8"/>
    </sheetView>
  </sheetViews>
  <sheetFormatPr baseColWidth="10" defaultRowHeight="15.5"/>
  <cols>
    <col min="1" max="1" width="4.33203125" customWidth="1"/>
    <col min="2" max="2" width="30.83203125" customWidth="1"/>
    <col min="3" max="3" width="32" customWidth="1"/>
    <col min="4" max="4" width="13.33203125" customWidth="1"/>
    <col min="5" max="5" width="10.83203125" customWidth="1"/>
    <col min="6" max="6" width="23.33203125" customWidth="1"/>
    <col min="11" max="11" width="15" hidden="1" customWidth="1"/>
    <col min="12" max="12" width="11.6640625" hidden="1" customWidth="1"/>
    <col min="13" max="13" width="5" hidden="1" customWidth="1"/>
    <col min="14" max="14" width="10.83203125" hidden="1" customWidth="1"/>
    <col min="15" max="15" width="15" hidden="1" customWidth="1"/>
    <col min="16" max="16" width="16.5" hidden="1" customWidth="1"/>
    <col min="17" max="23" width="10.83203125" hidden="1" customWidth="1"/>
    <col min="24" max="24" width="0" hidden="1" customWidth="1"/>
  </cols>
  <sheetData>
    <row r="2" spans="2:11" ht="18.5">
      <c r="B2" s="61" t="s">
        <v>8</v>
      </c>
    </row>
    <row r="3" spans="2:11" ht="10" customHeight="1">
      <c r="B3" s="61"/>
    </row>
    <row r="4" spans="2:11" s="39" customFormat="1" ht="27" customHeight="1">
      <c r="B4" s="62" t="s">
        <v>22</v>
      </c>
      <c r="C4" s="49" t="s">
        <v>143</v>
      </c>
      <c r="D4" s="115" t="s">
        <v>230</v>
      </c>
      <c r="E4" s="116"/>
      <c r="F4" s="116"/>
      <c r="G4" s="116"/>
      <c r="H4" s="116"/>
      <c r="I4" s="116"/>
      <c r="J4" s="116"/>
      <c r="K4" s="116"/>
    </row>
    <row r="5" spans="2:11" s="39" customFormat="1" ht="27" customHeight="1">
      <c r="B5" s="62" t="s">
        <v>23</v>
      </c>
      <c r="C5" s="49" t="s">
        <v>143</v>
      </c>
      <c r="D5" s="117" t="s">
        <v>231</v>
      </c>
      <c r="E5" s="118"/>
      <c r="F5" s="118"/>
      <c r="G5" s="118"/>
      <c r="H5" s="118"/>
      <c r="I5" s="118"/>
      <c r="J5" s="118"/>
      <c r="K5" s="118"/>
    </row>
    <row r="6" spans="2:11" s="39" customFormat="1" ht="7" customHeight="1">
      <c r="D6" s="63"/>
      <c r="E6" s="63"/>
      <c r="F6" s="63"/>
      <c r="G6" s="63"/>
      <c r="H6" s="63"/>
      <c r="I6" s="63"/>
      <c r="J6" s="63"/>
      <c r="K6" s="63"/>
    </row>
    <row r="7" spans="2:11">
      <c r="B7" s="64" t="s">
        <v>223</v>
      </c>
      <c r="C7" s="35"/>
      <c r="F7" s="65"/>
      <c r="G7" s="65"/>
      <c r="H7" s="65"/>
      <c r="I7" s="65"/>
      <c r="J7" s="65"/>
      <c r="K7" s="65"/>
    </row>
    <row r="8" spans="2:11" ht="17" customHeight="1">
      <c r="B8" s="62" t="s">
        <v>224</v>
      </c>
      <c r="C8" s="48"/>
      <c r="F8" s="66"/>
      <c r="G8" s="66"/>
      <c r="H8" s="66"/>
      <c r="I8" s="66"/>
      <c r="J8" s="66"/>
      <c r="K8" s="66"/>
    </row>
    <row r="9" spans="2:11" ht="55" customHeight="1">
      <c r="B9" s="62" t="s">
        <v>190</v>
      </c>
      <c r="C9" s="119" t="str">
        <f>IF(ISBLANK(C8),'Eléments supports'!L16,IF(VLOOKUP(C8,'Ref. produits et description'!C2:D272,2,FALSE)=0,"",VLOOKUP(C8,'Ref. produits et description'!C2:D272,2,FALSE)))</f>
        <v>Veuillez renseigner un type de produit</v>
      </c>
      <c r="D9" s="119"/>
      <c r="E9" s="119"/>
      <c r="F9" s="119"/>
      <c r="G9" s="119"/>
      <c r="H9" s="119"/>
      <c r="I9" s="119"/>
      <c r="J9" s="119"/>
      <c r="K9" s="119"/>
    </row>
    <row r="10" spans="2:11" ht="9" customHeight="1"/>
    <row r="11" spans="2:11" ht="31" customHeight="1">
      <c r="B11" s="107" t="str">
        <f>IF(C8="*Autres produits",'Eléments supports'!L2,"")</f>
        <v/>
      </c>
      <c r="C11" s="107"/>
      <c r="D11" s="107"/>
      <c r="E11" s="107"/>
      <c r="F11" s="107"/>
      <c r="G11" s="107"/>
      <c r="H11" s="107"/>
    </row>
    <row r="13" spans="2:11">
      <c r="B13" s="64" t="s">
        <v>7</v>
      </c>
      <c r="C13" s="64"/>
      <c r="D13" s="64"/>
      <c r="E13" s="64"/>
      <c r="F13" s="36"/>
      <c r="G13" t="str">
        <f>IF(F13="oui","Poursuivre le calcul et ecrire un email à Ecologic en listant les références concernées","")</f>
        <v/>
      </c>
    </row>
    <row r="14" spans="2:11" ht="8" customHeight="1"/>
    <row r="15" spans="2:11" ht="25" customHeight="1">
      <c r="B15" s="105" t="str">
        <f>IF(F13='Eléments supports'!B2,'Eléments supports'!L3,IF(F13='Eléments supports'!B3,'Eléments supports'!L4,""))</f>
        <v/>
      </c>
      <c r="C15" s="105"/>
      <c r="D15" s="105"/>
      <c r="E15" s="105"/>
      <c r="F15" s="105"/>
      <c r="G15" s="105"/>
      <c r="H15" s="105"/>
      <c r="I15" s="105"/>
      <c r="J15" s="105"/>
      <c r="K15" s="67"/>
    </row>
    <row r="16" spans="2:11" ht="25" customHeight="1">
      <c r="B16" s="105"/>
      <c r="C16" s="105"/>
      <c r="D16" s="105"/>
      <c r="E16" s="105"/>
      <c r="F16" s="105"/>
      <c r="G16" s="105"/>
      <c r="H16" s="105"/>
      <c r="I16" s="105"/>
      <c r="J16" s="105"/>
      <c r="K16" s="67"/>
    </row>
    <row r="18" spans="2:16" ht="18.5">
      <c r="B18" s="61" t="s">
        <v>459</v>
      </c>
    </row>
    <row r="19" spans="2:16" ht="10" customHeight="1"/>
    <row r="20" spans="2:16" ht="47" customHeight="1">
      <c r="B20" s="108" t="str">
        <f>IF(C8="","",IF(VLOOKUP(C8,'BDD Flux'!C4:O493,'BDD Flux'!F3,0)="","",IF(C8="","",VLOOKUP(C8,'BDD Flux'!C4:O493,'BDD Flux'!F3,0))))</f>
        <v/>
      </c>
      <c r="C20" s="108"/>
      <c r="D20" s="108"/>
      <c r="E20" s="108"/>
      <c r="F20" s="85"/>
      <c r="L20" s="68" t="str">
        <f>IF(B20='Eléments supports'!L14,"",IF(B20="","",IF(F20='BDD Flux'!Q2,'BDD Flux'!W2,IF(F20='BDD Flux'!R2,'BDD Flux'!X2,IF(F20='BDD Flux'!S2,'BDD Flux'!Y2,"")))))</f>
        <v/>
      </c>
    </row>
    <row r="21" spans="2:16">
      <c r="B21" s="2"/>
      <c r="C21" s="2"/>
      <c r="D21" s="2"/>
      <c r="E21" s="2"/>
    </row>
    <row r="22" spans="2:16" ht="55" customHeight="1">
      <c r="B22" s="106" t="str">
        <f>IF(B20="","",IF(F20='BDD Flux'!Q2,'BDD Flux'!T2,IF(F20='BDD Flux'!R2,'BDD Flux'!U2,IF(F20='BDD Flux'!S2,'BDD Flux'!V2,""))))</f>
        <v/>
      </c>
      <c r="C22" s="106"/>
      <c r="D22" s="106"/>
      <c r="E22" s="106"/>
      <c r="F22" s="106"/>
      <c r="G22" s="106"/>
      <c r="H22" s="106"/>
      <c r="I22" s="106"/>
      <c r="J22" s="106"/>
    </row>
    <row r="24" spans="2:16" ht="18.5">
      <c r="B24" s="61" t="s">
        <v>9</v>
      </c>
    </row>
    <row r="25" spans="2:16" ht="7" customHeight="1">
      <c r="B25" s="61"/>
    </row>
    <row r="26" spans="2:16">
      <c r="B26" s="64" t="s">
        <v>255</v>
      </c>
      <c r="C26" s="54"/>
    </row>
    <row r="27" spans="2:16" ht="5" customHeight="1"/>
    <row r="28" spans="2:16">
      <c r="B28" s="64" t="str">
        <f>IF(C26='Eléments supports'!D2,'Eléments supports'!L17,IF(C26='Eléments supports'!D3,'Eléments supports'!L18,"Précisez l'unité de masse"))</f>
        <v>Précisez l'unité de masse</v>
      </c>
      <c r="C28" s="53"/>
      <c r="D28" s="113" t="s">
        <v>259</v>
      </c>
      <c r="E28" s="114"/>
      <c r="F28" s="114"/>
      <c r="G28" s="114"/>
    </row>
    <row r="29" spans="2:16" ht="5" customHeight="1"/>
    <row r="30" spans="2:16">
      <c r="B30" s="120" t="s">
        <v>252</v>
      </c>
      <c r="C30" s="120"/>
      <c r="D30" s="120"/>
      <c r="E30" s="120"/>
      <c r="F30" s="120"/>
      <c r="G30" s="120"/>
    </row>
    <row r="31" spans="2:16">
      <c r="B31" s="69" t="s">
        <v>4</v>
      </c>
      <c r="C31" s="69" t="s">
        <v>10</v>
      </c>
      <c r="D31" s="69" t="str">
        <f>IF(C26='Eléments supports'!D2,'Eléments supports'!L19,IF(C26='Eléments supports'!D3,'Eléments supports'!L20,"Précisez l'unité de masse"))</f>
        <v>Précisez l'unité de masse</v>
      </c>
      <c r="E31" s="110" t="s">
        <v>241</v>
      </c>
      <c r="F31" s="111"/>
      <c r="G31" s="111"/>
      <c r="L31" s="69" t="s">
        <v>12</v>
      </c>
      <c r="O31" s="70" t="s">
        <v>203</v>
      </c>
      <c r="P31" s="70" t="s">
        <v>204</v>
      </c>
    </row>
    <row r="32" spans="2:16" s="11" customFormat="1" ht="14.5">
      <c r="B32" s="50"/>
      <c r="C32" s="50"/>
      <c r="D32" s="51"/>
      <c r="E32" s="112"/>
      <c r="F32" s="112"/>
      <c r="G32" s="112"/>
      <c r="L32" s="8" t="str" cm="1">
        <f t="array" ref="L32">IF(D32="","",INDEX('BDD Recyclabilité'!$E$3:$E$1102,MATCH(1,('BDD Recyclabilité'!$B$3:$B$1102=Calcul!$C$52)*('BDD Recyclabilité'!$D$3:$D$1102=Calcul!C32),0),1))</f>
        <v/>
      </c>
      <c r="M32" s="71" t="e">
        <f>VLOOKUP(B32,'BDD Matériaux'!$B$2:$C$9,2,0)</f>
        <v>#N/A</v>
      </c>
      <c r="O32" s="72" t="e">
        <f>SUMIF(B32:B43,'BDD Matériaux'!B3,Calcul!D32:D43)/C28</f>
        <v>#DIV/0!</v>
      </c>
      <c r="P32" s="72" t="e">
        <f>SUMIF(B32:B43,'BDD Matériaux'!B4,Calcul!D32:D43)/C28</f>
        <v>#DIV/0!</v>
      </c>
    </row>
    <row r="33" spans="2:13" s="11" customFormat="1" ht="14.5">
      <c r="B33" s="50"/>
      <c r="C33" s="50"/>
      <c r="D33" s="51"/>
      <c r="E33" s="112"/>
      <c r="F33" s="112"/>
      <c r="G33" s="112"/>
      <c r="L33" s="8" t="str" cm="1">
        <f t="array" ref="L33">IF(D33="","",INDEX('BDD Recyclabilité'!$E$3:$E$1102,MATCH(1,('BDD Recyclabilité'!$B$3:$B$1102=Calcul!$C$52)*('BDD Recyclabilité'!$D$3:$D$1102=Calcul!C33),0),1))</f>
        <v/>
      </c>
      <c r="M33" s="71" t="e">
        <f>VLOOKUP(B33,'BDD Matériaux'!$B$2:$C$9,2,0)</f>
        <v>#N/A</v>
      </c>
    </row>
    <row r="34" spans="2:13" s="11" customFormat="1" ht="14.5">
      <c r="B34" s="50"/>
      <c r="C34" s="50"/>
      <c r="D34" s="51"/>
      <c r="E34" s="112"/>
      <c r="F34" s="112"/>
      <c r="G34" s="112"/>
      <c r="L34" s="8" t="str" cm="1">
        <f t="array" ref="L34">IF(D34="","",INDEX('BDD Recyclabilité'!$E$3:$E$1102,MATCH(1,('BDD Recyclabilité'!$B$3:$B$1102=Calcul!$C$52)*('BDD Recyclabilité'!$D$3:$D$1102=Calcul!C34),0),1))</f>
        <v/>
      </c>
      <c r="M34" s="71" t="e">
        <f>VLOOKUP(B34,'BDD Matériaux'!$B$2:$C$9,2,0)</f>
        <v>#N/A</v>
      </c>
    </row>
    <row r="35" spans="2:13" s="11" customFormat="1" ht="14.5">
      <c r="B35" s="50"/>
      <c r="C35" s="50"/>
      <c r="D35" s="51"/>
      <c r="E35" s="112"/>
      <c r="F35" s="112"/>
      <c r="G35" s="112"/>
      <c r="L35" s="8" t="str" cm="1">
        <f t="array" ref="L35">IF(D35="","",INDEX('BDD Recyclabilité'!$E$3:$E$1102,MATCH(1,('BDD Recyclabilité'!$B$3:$B$1102=Calcul!$C$52)*('BDD Recyclabilité'!$D$3:$D$1102=Calcul!C35),0),1))</f>
        <v/>
      </c>
      <c r="M35" s="71" t="e">
        <f>VLOOKUP(B35,'BDD Matériaux'!$B$2:$C$9,2,0)</f>
        <v>#N/A</v>
      </c>
    </row>
    <row r="36" spans="2:13" s="11" customFormat="1" ht="14.5">
      <c r="B36" s="50"/>
      <c r="C36" s="50"/>
      <c r="D36" s="51"/>
      <c r="E36" s="112"/>
      <c r="F36" s="112"/>
      <c r="G36" s="112"/>
      <c r="L36" s="8" t="str" cm="1">
        <f t="array" ref="L36">IF(D36="","",INDEX('BDD Recyclabilité'!$E$3:$E$1102,MATCH(1,('BDD Recyclabilité'!$B$3:$B$1102=Calcul!$C$52)*('BDD Recyclabilité'!$D$3:$D$1102=Calcul!C36),0),1))</f>
        <v/>
      </c>
      <c r="M36" s="71" t="e">
        <f>VLOOKUP(B36,'BDD Matériaux'!$B$2:$C$9,2,0)</f>
        <v>#N/A</v>
      </c>
    </row>
    <row r="37" spans="2:13" s="11" customFormat="1" ht="14.5">
      <c r="B37" s="50"/>
      <c r="C37" s="50"/>
      <c r="D37" s="51"/>
      <c r="E37" s="112"/>
      <c r="F37" s="112"/>
      <c r="G37" s="112"/>
      <c r="L37" s="8" t="str" cm="1">
        <f t="array" ref="L37">IF(D37="","",INDEX('BDD Recyclabilité'!$E$3:$E$1102,MATCH(1,('BDD Recyclabilité'!$B$3:$B$1102=Calcul!$C$52)*('BDD Recyclabilité'!$D$3:$D$1102=Calcul!C37),0),1))</f>
        <v/>
      </c>
      <c r="M37" s="71" t="e">
        <f>VLOOKUP(B37,'BDD Matériaux'!$B$2:$C$9,2,0)</f>
        <v>#N/A</v>
      </c>
    </row>
    <row r="38" spans="2:13" s="11" customFormat="1" ht="14.5">
      <c r="B38" s="50"/>
      <c r="C38" s="50"/>
      <c r="D38" s="51"/>
      <c r="E38" s="112"/>
      <c r="F38" s="112"/>
      <c r="G38" s="112"/>
      <c r="L38" s="8" t="str" cm="1">
        <f t="array" ref="L38">IF(D38="","",INDEX('BDD Recyclabilité'!$E$3:$E$1102,MATCH(1,('BDD Recyclabilité'!$B$3:$B$1102=Calcul!$C$52)*('BDD Recyclabilité'!$D$3:$D$1102=Calcul!C38),0),1))</f>
        <v/>
      </c>
      <c r="M38" s="71" t="e">
        <f>VLOOKUP(B38,'BDD Matériaux'!$B$2:$C$9,2,0)</f>
        <v>#N/A</v>
      </c>
    </row>
    <row r="39" spans="2:13" s="11" customFormat="1" ht="14.5">
      <c r="B39" s="50"/>
      <c r="C39" s="50"/>
      <c r="D39" s="51"/>
      <c r="E39" s="112"/>
      <c r="F39" s="112"/>
      <c r="G39" s="112"/>
      <c r="L39" s="8" t="str" cm="1">
        <f t="array" ref="L39">IF(D39="","",INDEX('BDD Recyclabilité'!$E$3:$E$1102,MATCH(1,('BDD Recyclabilité'!$B$3:$B$1102=Calcul!$C$52)*('BDD Recyclabilité'!$D$3:$D$1102=Calcul!C39),0),1))</f>
        <v/>
      </c>
      <c r="M39" s="71" t="e">
        <f>VLOOKUP(B39,'BDD Matériaux'!$B$2:$C$9,2,0)</f>
        <v>#N/A</v>
      </c>
    </row>
    <row r="40" spans="2:13" s="11" customFormat="1" ht="14.5">
      <c r="B40" s="50"/>
      <c r="C40" s="50"/>
      <c r="D40" s="51"/>
      <c r="E40" s="112"/>
      <c r="F40" s="112"/>
      <c r="G40" s="112"/>
      <c r="L40" s="8" t="str" cm="1">
        <f t="array" ref="L40">IF(D40="","",INDEX('BDD Recyclabilité'!$E$3:$E$1102,MATCH(1,('BDD Recyclabilité'!$B$3:$B$1102=Calcul!$C$52)*('BDD Recyclabilité'!$D$3:$D$1102=Calcul!C40),0),1))</f>
        <v/>
      </c>
      <c r="M40" s="71" t="e">
        <f>VLOOKUP(B40,'BDD Matériaux'!$B$2:$C$9,2,0)</f>
        <v>#N/A</v>
      </c>
    </row>
    <row r="41" spans="2:13" s="11" customFormat="1" ht="14.5">
      <c r="B41" s="50"/>
      <c r="C41" s="50"/>
      <c r="D41" s="51"/>
      <c r="E41" s="112"/>
      <c r="F41" s="112"/>
      <c r="G41" s="112"/>
      <c r="L41" s="8" t="str" cm="1">
        <f t="array" ref="L41">IF(D41="","",INDEX('BDD Recyclabilité'!$E$3:$E$1102,MATCH(1,('BDD Recyclabilité'!$B$3:$B$1102=Calcul!$C$52)*('BDD Recyclabilité'!$D$3:$D$1102=Calcul!C41),0),1))</f>
        <v/>
      </c>
      <c r="M41" s="71" t="e">
        <f>VLOOKUP(B41,'BDD Matériaux'!$B$2:$C$9,2,0)</f>
        <v>#N/A</v>
      </c>
    </row>
    <row r="42" spans="2:13" s="11" customFormat="1" ht="14.5">
      <c r="B42" s="50"/>
      <c r="C42" s="50"/>
      <c r="D42" s="51"/>
      <c r="E42" s="112"/>
      <c r="F42" s="112"/>
      <c r="G42" s="112"/>
      <c r="L42" s="8" t="str" cm="1">
        <f t="array" ref="L42">IF(D42="","",INDEX('BDD Recyclabilité'!$E$3:$E$1102,MATCH(1,('BDD Recyclabilité'!$B$3:$B$1102=Calcul!$C$52)*('BDD Recyclabilité'!$D$3:$D$1102=Calcul!C42),0),1))</f>
        <v/>
      </c>
      <c r="M42" s="71" t="e">
        <f>VLOOKUP(B42,'BDD Matériaux'!$B$2:$C$9,2,0)</f>
        <v>#N/A</v>
      </c>
    </row>
    <row r="43" spans="2:13" s="11" customFormat="1" ht="14.5">
      <c r="B43" s="50"/>
      <c r="C43" s="50"/>
      <c r="D43" s="51"/>
      <c r="E43" s="112"/>
      <c r="F43" s="112"/>
      <c r="G43" s="112"/>
      <c r="L43" s="8" t="str" cm="1">
        <f t="array" ref="L43">IF(D43="","",INDEX('BDD Recyclabilité'!$E$3:$E$1102,MATCH(1,('BDD Recyclabilité'!$B$3:$B$1102=Calcul!$C$52)*('BDD Recyclabilité'!$D$3:$D$1102=Calcul!C43),0),1))</f>
        <v/>
      </c>
      <c r="M43" s="71" t="e">
        <f>VLOOKUP(B43,'BDD Matériaux'!$B$2:$C$9,2,0)</f>
        <v>#N/A</v>
      </c>
    </row>
    <row r="44" spans="2:13">
      <c r="C44" s="69" t="s">
        <v>227</v>
      </c>
      <c r="D44" s="73">
        <f>SUM(D32:D43)</f>
        <v>0</v>
      </c>
      <c r="E44" s="109" t="str">
        <f>IF(D44&gt;C28,'Eléments supports'!L5,"")</f>
        <v/>
      </c>
      <c r="F44" s="109"/>
      <c r="G44" s="109"/>
      <c r="H44" s="109"/>
      <c r="I44" s="109"/>
      <c r="J44" s="109"/>
    </row>
    <row r="45" spans="2:13" ht="4" customHeight="1">
      <c r="E45" s="109"/>
      <c r="F45" s="109"/>
      <c r="G45" s="109"/>
      <c r="H45" s="109"/>
      <c r="I45" s="109"/>
      <c r="J45" s="109"/>
    </row>
    <row r="46" spans="2:13">
      <c r="C46" s="74" t="s">
        <v>228</v>
      </c>
      <c r="D46" s="75" t="str">
        <f>IF(C28="","",D44/C28)</f>
        <v/>
      </c>
      <c r="E46" s="109"/>
      <c r="F46" s="109"/>
      <c r="G46" s="109"/>
      <c r="H46" s="109"/>
      <c r="I46" s="109"/>
      <c r="J46" s="109"/>
    </row>
    <row r="47" spans="2:13" hidden="1">
      <c r="C47" s="76" t="s">
        <v>19</v>
      </c>
      <c r="D47" s="77" t="e">
        <f>0.95-C59</f>
        <v>#VALUE!</v>
      </c>
    </row>
    <row r="48" spans="2:13" hidden="1">
      <c r="C48" s="76" t="s">
        <v>20</v>
      </c>
      <c r="D48" s="76" t="e">
        <f>IF((1-D46)&gt;D47,1,0)</f>
        <v>#VALUE!</v>
      </c>
    </row>
    <row r="50" spans="2:10" ht="18.5">
      <c r="B50" s="61" t="s">
        <v>21</v>
      </c>
      <c r="F50" s="78"/>
    </row>
    <row r="51" spans="2:10" ht="9" customHeight="1">
      <c r="B51" s="61"/>
    </row>
    <row r="52" spans="2:10">
      <c r="B52" s="64" t="s">
        <v>175</v>
      </c>
      <c r="C52" s="1" t="str">
        <f>IF(ISBLANK(C8),"",IF(ISBLANK(C28),"",IF(O32&gt;=0.5,'Eléments supports'!J3,IF(P32&gt;=0.5,'Eléments supports'!J2,VLOOKUP(C8,'BDD Flux'!C4:M943,'BDD Flux'!E3,FALSE)))))</f>
        <v/>
      </c>
    </row>
    <row r="53" spans="2:10" ht="9" customHeight="1"/>
    <row r="54" spans="2:10" ht="18.5">
      <c r="B54" s="79" t="s">
        <v>112</v>
      </c>
      <c r="C54" s="80" t="str">
        <f>IF(ISBLANK(C8),"",IF(C59='Eléments supports'!L7,'Eléments supports'!L7,IF(C59='Eléments supports'!F2,'Eléments supports'!F2,IF(C59='Eléments supports'!J6,"Inconnu",IF(C59&gt;100%,'Eléments supports'!L6,IF(AND(C59&lt;=100%,C59&gt;=95%),'Eléments supports'!F4,IF(AND(C59&lt;95%,C59&gt;=50%),'Eléments supports'!F3,'Eléments supports'!F2)))))))</f>
        <v/>
      </c>
      <c r="E54" s="81" t="str">
        <f>+_xlfn.CONCAT("Evaluation avec la version : ",'Guide d''utilisation'!D5)</f>
        <v>Evaluation avec la version : Version 1.0 - 29/09/2023</v>
      </c>
    </row>
    <row r="55" spans="2:10" ht="3" customHeight="1"/>
    <row r="56" spans="2:10" ht="17" customHeight="1">
      <c r="B56" s="104" t="str">
        <f>IF(ISBLANK(C8),"",IF(L20='Eléments supports'!F2,'Eléments supports'!L15,IF(C54='Eléments supports'!J6,"",IF(C54='Eléments supports'!L6,'Eléments supports'!L6,IF(AND(C54='Eléments supports'!F2,Calcul!D46&gt;=50%),'Eléments supports'!L11,IF(C54='Eléments supports'!F2,'Eléments supports'!L12,IF(D48=0,'Eléments supports'!L8,IF(AND(D46&gt;=50%,D46&lt;95%),'Eléments supports'!L9,IF(D46&gt;=95%,'Eléments supports'!L10,"")))))))))</f>
        <v/>
      </c>
      <c r="C56" s="104"/>
      <c r="D56" s="104"/>
      <c r="E56" s="104"/>
      <c r="F56" s="104"/>
    </row>
    <row r="57" spans="2:10" ht="17" customHeight="1">
      <c r="B57" s="104"/>
      <c r="C57" s="104"/>
      <c r="D57" s="104"/>
      <c r="E57" s="104"/>
      <c r="F57" s="104"/>
    </row>
    <row r="58" spans="2:10" ht="6" customHeight="1">
      <c r="B58" s="82"/>
      <c r="C58" s="82"/>
      <c r="D58" s="82"/>
      <c r="E58" s="82"/>
      <c r="F58" s="82"/>
    </row>
    <row r="59" spans="2:10" ht="29">
      <c r="B59" s="83" t="s">
        <v>458</v>
      </c>
      <c r="C59" s="84" t="str">
        <f>IF(ISBLANK(C8),"",IF(L20&lt;&gt;"",L20,IF(C28="",'Eléments supports'!L7,IF(C52='Eléments supports'!J6,"Inconnu",SUMPRODUCT(D32:D43,L32:L43)/C28))))</f>
        <v/>
      </c>
    </row>
    <row r="60" spans="2:10" ht="6" customHeight="1"/>
    <row r="61" spans="2:10" ht="16" customHeight="1">
      <c r="B61" s="104" t="str">
        <f>IF(C52='Eléments supports'!J5,'Eléments supports'!L13,"")</f>
        <v/>
      </c>
      <c r="C61" s="104"/>
      <c r="D61" s="104"/>
      <c r="E61" s="104"/>
      <c r="F61" s="104"/>
      <c r="G61" s="104"/>
      <c r="H61" s="104"/>
      <c r="I61" s="104"/>
      <c r="J61" s="104"/>
    </row>
    <row r="62" spans="2:10">
      <c r="B62" s="104"/>
      <c r="C62" s="104"/>
      <c r="D62" s="104"/>
      <c r="E62" s="104"/>
      <c r="F62" s="104"/>
      <c r="G62" s="104"/>
      <c r="H62" s="104"/>
      <c r="I62" s="104"/>
      <c r="J62" s="104"/>
    </row>
    <row r="63" spans="2:10">
      <c r="B63" s="104"/>
      <c r="C63" s="104"/>
      <c r="D63" s="104"/>
      <c r="E63" s="104"/>
      <c r="F63" s="104"/>
      <c r="G63" s="104"/>
      <c r="H63" s="104"/>
      <c r="I63" s="104"/>
      <c r="J63" s="104"/>
    </row>
    <row r="64" spans="2:10">
      <c r="B64" s="104"/>
      <c r="C64" s="104"/>
      <c r="D64" s="104"/>
      <c r="E64" s="104"/>
      <c r="F64" s="104"/>
      <c r="G64" s="104"/>
      <c r="H64" s="104"/>
      <c r="I64" s="104"/>
      <c r="J64" s="104"/>
    </row>
    <row r="65" spans="2:10">
      <c r="B65" s="104"/>
      <c r="C65" s="104"/>
      <c r="D65" s="104"/>
      <c r="E65" s="104"/>
      <c r="F65" s="104"/>
      <c r="G65" s="104"/>
      <c r="H65" s="104"/>
      <c r="I65" s="104"/>
      <c r="J65" s="104"/>
    </row>
    <row r="66" spans="2:10">
      <c r="B66" s="104"/>
      <c r="C66" s="104"/>
      <c r="D66" s="104"/>
      <c r="E66" s="104"/>
      <c r="F66" s="104"/>
      <c r="G66" s="104"/>
      <c r="H66" s="104"/>
      <c r="I66" s="104"/>
      <c r="J66" s="104"/>
    </row>
    <row r="67" spans="2:10">
      <c r="B67" s="104"/>
      <c r="C67" s="104"/>
      <c r="D67" s="104"/>
      <c r="E67" s="104"/>
      <c r="F67" s="104"/>
      <c r="G67" s="104"/>
      <c r="H67" s="104"/>
      <c r="I67" s="104"/>
      <c r="J67" s="104"/>
    </row>
    <row r="68" spans="2:10">
      <c r="B68" s="104"/>
      <c r="C68" s="104"/>
      <c r="D68" s="104"/>
      <c r="E68" s="104"/>
      <c r="F68" s="104"/>
      <c r="G68" s="104"/>
      <c r="H68" s="104"/>
      <c r="I68" s="104"/>
      <c r="J68" s="104"/>
    </row>
    <row r="69" spans="2:10">
      <c r="B69" s="104"/>
      <c r="C69" s="104"/>
      <c r="D69" s="104"/>
      <c r="E69" s="104"/>
      <c r="F69" s="104"/>
      <c r="G69" s="104"/>
      <c r="H69" s="104"/>
      <c r="I69" s="104"/>
      <c r="J69" s="104"/>
    </row>
  </sheetData>
  <sheetProtection algorithmName="SHA-512" hashValue="yzfQKNsm5sNFHzaKt05lib5PT86iskR/46+9H+AyvDCcvbPjOQ55IqJZpx36H7D/dPf9VBv3jqQ8GKAxFfJBEw==" saltValue="riElvFXhNdAVU/qQ42Y5hA==" spinCount="100000" sheet="1" autoFilter="0"/>
  <mergeCells count="25">
    <mergeCell ref="E38:G38"/>
    <mergeCell ref="E39:G39"/>
    <mergeCell ref="D28:G28"/>
    <mergeCell ref="D4:K4"/>
    <mergeCell ref="D5:K5"/>
    <mergeCell ref="C9:K9"/>
    <mergeCell ref="E34:G34"/>
    <mergeCell ref="E35:G35"/>
    <mergeCell ref="B30:G30"/>
    <mergeCell ref="B61:J69"/>
    <mergeCell ref="B15:J16"/>
    <mergeCell ref="B22:J22"/>
    <mergeCell ref="B11:H11"/>
    <mergeCell ref="B20:E20"/>
    <mergeCell ref="B56:F57"/>
    <mergeCell ref="E44:J46"/>
    <mergeCell ref="E31:G31"/>
    <mergeCell ref="E32:G32"/>
    <mergeCell ref="E33:G33"/>
    <mergeCell ref="E40:G40"/>
    <mergeCell ref="E41:G41"/>
    <mergeCell ref="E42:G42"/>
    <mergeCell ref="E43:G43"/>
    <mergeCell ref="E36:G36"/>
    <mergeCell ref="E37:G37"/>
  </mergeCells>
  <conditionalFormatting sqref="B11:H11">
    <cfRule type="expression" dxfId="18" priority="8">
      <formula>$B$11=""</formula>
    </cfRule>
  </conditionalFormatting>
  <conditionalFormatting sqref="B22:J22">
    <cfRule type="expression" dxfId="15" priority="84" stopIfTrue="1">
      <formula>ISBLANK($F$20)</formula>
    </cfRule>
  </conditionalFormatting>
  <conditionalFormatting sqref="B61:J669">
    <cfRule type="notContainsBlanks" dxfId="14" priority="89" stopIfTrue="1">
      <formula>LEN(TRIM(B61))&gt;0</formula>
    </cfRule>
  </conditionalFormatting>
  <conditionalFormatting sqref="F20">
    <cfRule type="expression" dxfId="1" priority="95">
      <formula>$B$20=""</formula>
    </cfRule>
  </conditionalFormatting>
  <dataValidations count="2">
    <dataValidation type="list" allowBlank="1" showInputMessage="1" showErrorMessage="1" sqref="B32:B43" xr:uid="{E18AD521-3E84-C043-81D7-3841BB984692}">
      <formula1>Famille_materiaux</formula1>
    </dataValidation>
    <dataValidation type="list" allowBlank="1" showInputMessage="1" showErrorMessage="1" sqref="C32:C43" xr:uid="{E35363AF-DFC9-8147-A4B2-3727E8AC6A02}">
      <formula1>INDIRECT(M32)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9D9131E9-D4FD-5945-A3A5-6E1550D6D28E}">
            <xm:f>$C$52='Eléments supports'!$J$6</xm:f>
            <x14:dxf>
              <font>
                <color theme="0"/>
              </font>
              <fill>
                <patternFill>
                  <bgColor theme="0"/>
                </patternFill>
              </fill>
              <border>
                <left/>
                <right/>
                <top/>
                <bottom/>
                <vertical/>
                <horizontal/>
              </border>
            </x14:dxf>
          </x14:cfRule>
          <xm:sqref>B31:E44 B12:H14 B15 B17:H19 B20:F20 H20 B21:H21 B22 B23:H25 B26 D26:H26 B27:H27 B28 D28 H28 H30 L31:L43 B46:D46 B47:H52</xm:sqref>
        </x14:conditionalFormatting>
        <x14:conditionalFormatting xmlns:xm="http://schemas.microsoft.com/office/excel/2006/main">
          <x14:cfRule type="expression" priority="90" stopIfTrue="1" id="{8BED1A93-790A-3040-A566-984CAFC04BA5}">
            <xm:f>$C$54='Eléments supports'!$L$7</xm:f>
            <x14:dxf>
              <font>
                <color theme="0"/>
              </font>
              <border>
                <left/>
                <right/>
                <top/>
                <bottom/>
                <vertical/>
                <horizontal/>
              </border>
            </x14:dxf>
          </x14:cfRule>
          <xm:sqref>B56:F60</xm:sqref>
        </x14:conditionalFormatting>
        <x14:conditionalFormatting xmlns:xm="http://schemas.microsoft.com/office/excel/2006/main">
          <x14:cfRule type="expression" priority="12" stopIfTrue="1" id="{00000000-000E-0000-0200-00001D000000}">
            <xm:f>$F$13='Eléments supports'!$B$2</xm:f>
            <x14:dxf>
              <font>
                <b val="0"/>
                <i/>
                <color theme="1" tint="0.499984740745262"/>
              </font>
              <border>
                <left style="thin">
                  <color theme="1" tint="0.499984740745262"/>
                </left>
                <right style="thin">
                  <color theme="1" tint="0.499984740745262"/>
                </right>
                <top style="thin">
                  <color theme="1" tint="0.499984740745262"/>
                </top>
                <bottom style="thin">
                  <color theme="1" tint="0.499984740745262"/>
                </bottom>
                <vertical/>
                <horizontal/>
              </border>
            </x14:dxf>
          </x14:cfRule>
          <x14:cfRule type="expression" priority="40" stopIfTrue="1" id="{1AB292DE-ED7F-0640-9AB0-535E108625BD}">
            <xm:f>$F$13='Eléments supports'!$B$3</xm:f>
            <x14:dxf>
              <font>
                <b val="0"/>
                <i/>
                <color theme="1" tint="0.499984740745262"/>
              </font>
              <border>
                <left style="thin">
                  <color theme="1" tint="0.499984740745262"/>
                </left>
                <right style="thin">
                  <color theme="1" tint="0.499984740745262"/>
                </right>
                <top style="thin">
                  <color theme="1" tint="0.499984740745262"/>
                </top>
                <bottom style="thin">
                  <color theme="1" tint="0.499984740745262"/>
                </bottom>
                <vertical/>
                <horizontal/>
              </border>
            </x14:dxf>
          </x14:cfRule>
          <xm:sqref>B15:J16</xm:sqref>
        </x14:conditionalFormatting>
        <x14:conditionalFormatting xmlns:xm="http://schemas.microsoft.com/office/excel/2006/main">
          <x14:cfRule type="expression" priority="6" id="{C33CA570-2077-5449-8B35-D10A2AD04A62}">
            <xm:f>$D$7='Eléments supports'!$J$6</xm:f>
            <x14:dxf>
              <font>
                <color theme="0"/>
              </font>
              <fill>
                <patternFill>
                  <bgColor theme="0"/>
                </patternFill>
              </fill>
              <border>
                <left/>
                <right/>
                <top/>
                <bottom/>
                <vertical/>
                <horizontal/>
              </border>
            </x14:dxf>
          </x14:cfRule>
          <x14:cfRule type="expression" priority="7" id="{F7825324-84F9-3E41-B35C-C7D46975E205}">
            <xm:f>$D$7='Eléments supports'!$J$4</xm:f>
            <x14:dxf>
              <font>
                <color theme="0"/>
              </font>
              <fill>
                <patternFill>
                  <bgColor theme="0"/>
                </patternFill>
              </fill>
              <border>
                <left/>
                <right/>
                <top/>
                <bottom/>
                <vertical/>
                <horizontal/>
              </border>
            </x14:dxf>
          </x14:cfRule>
          <xm:sqref>C26</xm:sqref>
        </x14:conditionalFormatting>
        <x14:conditionalFormatting xmlns:xm="http://schemas.microsoft.com/office/excel/2006/main">
          <x14:cfRule type="expression" priority="4" id="{A9F49E12-DC04-E541-923F-B11F6524478F}">
            <xm:f>$C$26='Eléments supports'!$D$2</xm:f>
            <x14:dxf>
              <numFmt numFmtId="164" formatCode="0.000&quot; kg&quot;"/>
            </x14:dxf>
          </x14:cfRule>
          <x14:cfRule type="expression" priority="5" id="{FA0E3F11-14C1-FC47-B7E9-8BF65298A113}">
            <xm:f>$C$26='Eléments supports'!$D$3</xm:f>
            <x14:dxf>
              <numFmt numFmtId="168" formatCode="0&quot; g&quot;"/>
            </x14:dxf>
          </x14:cfRule>
          <x14:cfRule type="expression" priority="10" id="{E787615D-1EC1-A648-8D54-F2E0C7C05987}">
            <xm:f>$D$7='Eléments supports'!$J$6</xm:f>
            <x14:dxf>
              <font>
                <color theme="0"/>
              </font>
              <fill>
                <patternFill>
                  <bgColor theme="0"/>
                </patternFill>
              </fill>
              <border>
                <left/>
                <right/>
                <top/>
                <bottom/>
                <vertical/>
                <horizontal/>
              </border>
            </x14:dxf>
          </x14:cfRule>
          <x14:cfRule type="expression" priority="11" id="{1286CDBE-9F55-FB43-B3AF-584438327270}">
            <xm:f>$D$7='Eléments supports'!$J$4</xm:f>
            <x14:dxf>
              <font>
                <color theme="0"/>
              </font>
              <fill>
                <patternFill>
                  <bgColor theme="0"/>
                </patternFill>
              </fill>
              <border>
                <left/>
                <right/>
                <top/>
                <bottom/>
                <vertical/>
                <horizontal/>
              </border>
            </x14:dxf>
          </x14:cfRule>
          <xm:sqref>C28</xm:sqref>
        </x14:conditionalFormatting>
        <x14:conditionalFormatting xmlns:xm="http://schemas.microsoft.com/office/excel/2006/main">
          <x14:cfRule type="expression" priority="91" id="{D22CD9D5-50BB-D34F-932B-3A20452EDB80}">
            <xm:f>$C$54='Eléments supports'!$L$7</xm:f>
            <x14:dxf>
              <font>
                <b val="0"/>
                <i/>
                <color theme="1" tint="0.499984740745262"/>
              </font>
            </x14:dxf>
          </x14:cfRule>
          <x14:cfRule type="expression" priority="92" id="{2A078939-F73D-B842-85FE-60B23411BE9F}">
            <xm:f>C54='Eléments supports'!$F$2</xm:f>
            <x14:dxf>
              <font>
                <color rgb="FF9C0006"/>
              </font>
              <fill>
                <patternFill>
                  <bgColor rgb="FFFFC7CE"/>
                </patternFill>
              </fill>
            </x14:dxf>
          </x14:cfRule>
          <x14:cfRule type="expression" priority="93" id="{EF7ADB07-67D1-A84C-923F-6819F8E23711}">
            <xm:f>C54='Eléments supports'!$F$3</xm:f>
            <x14:dxf>
              <font>
                <b/>
                <i val="0"/>
                <color theme="9"/>
              </font>
              <fill>
                <patternFill>
                  <bgColor theme="9" tint="0.79998168889431442"/>
                </patternFill>
              </fill>
            </x14:dxf>
          </x14:cfRule>
          <x14:cfRule type="expression" priority="94" id="{07EC180F-75A4-C140-9983-043033D63C55}">
            <xm:f>C54='Eléments supports'!$F$4</xm:f>
            <x14:dxf>
              <font>
                <b/>
                <i val="0"/>
                <color theme="0"/>
              </font>
              <fill>
                <patternFill>
                  <fgColor auto="1"/>
                  <bgColor theme="9" tint="0.39994506668294322"/>
                </patternFill>
              </fill>
            </x14:dxf>
          </x14:cfRule>
          <xm:sqref>C54</xm:sqref>
        </x14:conditionalFormatting>
        <x14:conditionalFormatting xmlns:xm="http://schemas.microsoft.com/office/excel/2006/main">
          <x14:cfRule type="expression" priority="1" id="{38414835-9E9C-7B47-AE83-0AC292C3AC5E}">
            <xm:f>$C$26='Eléments supports'!$D$2</xm:f>
            <x14:dxf>
              <numFmt numFmtId="164" formatCode="0.000&quot; kg&quot;"/>
            </x14:dxf>
          </x14:cfRule>
          <x14:cfRule type="expression" priority="2" stopIfTrue="1" id="{5B7912EE-9014-6846-852A-9221BED5582C}">
            <xm:f>$C$26='Eléments supports'!$D$3</xm:f>
            <x14:dxf>
              <numFmt numFmtId="168" formatCode="0&quot; g&quot;"/>
            </x14:dxf>
          </x14:cfRule>
          <xm:sqref>D44</xm:sqref>
        </x14:conditionalFormatting>
        <x14:conditionalFormatting xmlns:xm="http://schemas.microsoft.com/office/excel/2006/main">
          <x14:cfRule type="expression" priority="96" id="{00000000-000E-0000-0200-000018000000}">
            <xm:f>$B$20='Eléments supports'!$L$14</xm:f>
            <x14:dxf>
              <font>
                <color theme="0"/>
              </font>
              <fill>
                <patternFill>
                  <bgColor theme="0"/>
                </patternFill>
              </fill>
              <border>
                <left/>
                <right/>
                <top/>
                <bottom/>
                <vertical/>
                <horizontal/>
              </border>
            </x14:dxf>
          </x14:cfRule>
          <xm:sqref>F20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83538A34-46AA-CD41-88FB-960A97EBCB34}">
          <x14:formula1>
            <xm:f>'BDD Flux'!$Q$2:$S$2</xm:f>
          </x14:formula1>
          <xm:sqref>F20</xm:sqref>
        </x14:dataValidation>
        <x14:dataValidation type="list" allowBlank="1" showInputMessage="1" showErrorMessage="1" xr:uid="{59C661EB-6192-3A42-8067-2551944820CC}">
          <x14:formula1>
            <xm:f>_xlfn.ANCHORARRAY('Ref. produits et description'!$G$3)</xm:f>
          </x14:formula1>
          <xm:sqref>C8</xm:sqref>
        </x14:dataValidation>
        <x14:dataValidation type="list" allowBlank="1" showInputMessage="1" showErrorMessage="1" xr:uid="{37C57059-58C8-BE46-80F3-A293A0D3DC35}">
          <x14:formula1>
            <xm:f>_xlfn.ANCHORARRAY('Ref. produits et description'!$F$3)</xm:f>
          </x14:formula1>
          <xm:sqref>C7</xm:sqref>
        </x14:dataValidation>
        <x14:dataValidation type="list" allowBlank="1" showInputMessage="1" showErrorMessage="1" xr:uid="{1A7591E4-FF26-6942-9D87-08441F3C653C}">
          <x14:formula1>
            <xm:f>'Eléments supports'!$D$2:$D$3</xm:f>
          </x14:formula1>
          <xm:sqref>C26</xm:sqref>
        </x14:dataValidation>
        <x14:dataValidation type="list" allowBlank="1" showInputMessage="1" showErrorMessage="1" xr:uid="{A7A9DD5C-8880-EE42-B8A2-37DE4468BC91}">
          <x14:formula1>
            <xm:f>'Eléments supports'!B2:B3</xm:f>
          </x14:formula1>
          <xm:sqref>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521FC-D385-7847-8176-C4CB85D3FA89}">
  <sheetPr>
    <tabColor theme="4" tint="0.79998168889431442"/>
  </sheetPr>
  <dimension ref="B1:G347"/>
  <sheetViews>
    <sheetView showGridLines="0" zoomScale="61" workbookViewId="0">
      <selection activeCell="B2" sqref="B2"/>
    </sheetView>
  </sheetViews>
  <sheetFormatPr baseColWidth="10" defaultColWidth="10.83203125" defaultRowHeight="15.5"/>
  <cols>
    <col min="1" max="1" width="2.1640625" style="39" customWidth="1"/>
    <col min="2" max="2" width="45.6640625" style="39" customWidth="1"/>
    <col min="3" max="3" width="53.5" style="39" customWidth="1"/>
    <col min="4" max="4" width="106" style="41" bestFit="1" customWidth="1"/>
    <col min="5" max="5" width="12.83203125" style="39" customWidth="1"/>
    <col min="6" max="7" width="18.1640625" style="39" customWidth="1"/>
    <col min="8" max="10" width="0.33203125" style="39" customWidth="1"/>
    <col min="11" max="11" width="10.83203125" style="39" customWidth="1"/>
    <col min="12" max="16384" width="10.83203125" style="39"/>
  </cols>
  <sheetData>
    <row r="1" spans="2:7">
      <c r="C1" s="40"/>
    </row>
    <row r="2" spans="2:7">
      <c r="B2" s="3" t="s">
        <v>176</v>
      </c>
      <c r="C2" s="3" t="s">
        <v>160</v>
      </c>
      <c r="D2" s="3" t="s">
        <v>177</v>
      </c>
      <c r="E2" s="38"/>
    </row>
    <row r="3" spans="2:7">
      <c r="B3" s="42" t="str">
        <f>IF('BDD Flux'!B5="","",'BDD Flux'!B5)</f>
        <v>Athlétisme</v>
      </c>
      <c r="C3" s="42" t="str">
        <f>IF('BDD Flux'!C5="","",'BDD Flux'!C5)</f>
        <v>Autres Équipements de Protection Individuelle (EPI)</v>
      </c>
      <c r="D3" s="43" t="str">
        <f>IF('BDD Flux'!D5="","",'BDD Flux'!D5)</f>
        <v>Poignets, coudes, genouillères, chevillères, coques, etc</v>
      </c>
      <c r="F3" s="39" t="str" cm="1">
        <f t="array" ref="F3:F17">_xlfn._xlws.SORT(_xlfn.UNIQUE(B3:B347),,1)</f>
        <v/>
      </c>
      <c r="G3" s="39" t="str" cm="1">
        <f t="array" ref="G3">_xlfn._xlws.SORT(_xlfn.UNIQUE(_xlfn._xlws.FILTER(C3:C347,B3:B347=Calcul!C7)),,1)</f>
        <v/>
      </c>
    </row>
    <row r="4" spans="2:7">
      <c r="B4" s="42" t="str">
        <f>IF('BDD Flux'!B6="","",'BDD Flux'!B6)</f>
        <v>Athlétisme</v>
      </c>
      <c r="C4" s="42" t="str">
        <f>IF('BDD Flux'!C6="","",'BDD Flux'!C6)</f>
        <v>Autres produits et pièces détachées (hors métallique et plastique)</v>
      </c>
      <c r="D4" s="43" t="str">
        <f>IF('BDD Flux'!D6="","",'BDD Flux'!D6)</f>
        <v>Description inutile ou indisponible à date</v>
      </c>
      <c r="F4" s="39" t="str">
        <v>Athlétisme</v>
      </c>
    </row>
    <row r="5" spans="2:7">
      <c r="B5" s="42" t="str">
        <f>IF('BDD Flux'!B7="","",'BDD Flux'!B7)</f>
        <v>Athlétisme</v>
      </c>
      <c r="C5" s="42" t="str">
        <f>IF('BDD Flux'!C7="","",'BDD Flux'!C7)</f>
        <v>Autres produits et pièces détachées majoritairement métallique (&gt;50% de métal)</v>
      </c>
      <c r="D5" s="43" t="str">
        <f>IF('BDD Flux'!D7="","",'BDD Flux'!D7)</f>
        <v>Description inutile ou indisponible à date</v>
      </c>
      <c r="F5" s="39" t="str">
        <v>Chasse et pêche</v>
      </c>
    </row>
    <row r="6" spans="2:7">
      <c r="B6" s="42" t="str">
        <f>IF('BDD Flux'!B8="","",'BDD Flux'!B8)</f>
        <v>Athlétisme</v>
      </c>
      <c r="C6" s="42" t="str">
        <f>IF('BDD Flux'!C8="","",'BDD Flux'!C8)</f>
        <v>Autres produits et pièces détachées majoritairement plastique (&gt;50% de plastique)</v>
      </c>
      <c r="D6" s="43" t="str">
        <f>IF('BDD Flux'!D8="","",'BDD Flux'!D8)</f>
        <v>Description inutile ou indisponible à date</v>
      </c>
      <c r="F6" s="39" t="str">
        <v>Cycle et mobilité</v>
      </c>
    </row>
    <row r="7" spans="2:7">
      <c r="B7" s="42" t="str">
        <f>IF('BDD Flux'!B9="","",'BDD Flux'!B9)</f>
        <v>Athlétisme</v>
      </c>
      <c r="C7" s="42" t="str">
        <f>IF('BDD Flux'!C9="","",'BDD Flux'!C9)</f>
        <v>Bagageries - Sacs - Housses</v>
      </c>
      <c r="D7" s="43" t="str">
        <f>IF('BDD Flux'!D9="","",'BDD Flux'!D9)</f>
        <v>Bagagerie sportive permettant de transporter un article de sport</v>
      </c>
      <c r="F7" s="39" t="str">
        <v>Divers</v>
      </c>
    </row>
    <row r="8" spans="2:7">
      <c r="B8" s="42" t="str">
        <f>IF('BDD Flux'!B10="","",'BDD Flux'!B10)</f>
        <v>Athlétisme</v>
      </c>
      <c r="C8" s="42" t="str">
        <f>IF('BDD Flux'!C10="","",'BDD Flux'!C10)</f>
        <v>Brassards pour smartphone</v>
      </c>
      <c r="D8" s="43" t="str">
        <f>IF('BDD Flux'!D10="","",'BDD Flux'!D10)</f>
        <v>Description inutile ou indisponible à date</v>
      </c>
      <c r="F8" s="39" t="str">
        <v>Equitation, sport canin…</v>
      </c>
    </row>
    <row r="9" spans="2:7">
      <c r="B9" s="42" t="str">
        <f>IF('BDD Flux'!B11="","",'BDD Flux'!B11)</f>
        <v>Athlétisme</v>
      </c>
      <c r="C9" s="42" t="str">
        <f>IF('BDD Flux'!C11="","",'BDD Flux'!C11)</f>
        <v>Disques</v>
      </c>
      <c r="D9" s="43" t="str">
        <f>IF('BDD Flux'!D11="","",'BDD Flux'!D11)</f>
        <v>Equipement d'athlétisme pour pratiquer la discipline du lancer de disque</v>
      </c>
      <c r="F9" s="39" t="str">
        <v>Fitness, Musculation, Yoga</v>
      </c>
    </row>
    <row r="10" spans="2:7">
      <c r="B10" s="42" t="str">
        <f>IF('BDD Flux'!B12="","",'BDD Flux'!B12)</f>
        <v>Athlétisme</v>
      </c>
      <c r="C10" s="42" t="str">
        <f>IF('BDD Flux'!C12="","",'BDD Flux'!C12)</f>
        <v>Marteaux</v>
      </c>
      <c r="D10" s="43" t="str">
        <f>IF('BDD Flux'!D12="","",'BDD Flux'!D12)</f>
        <v>Description inutile ou indisponible à date</v>
      </c>
      <c r="F10" s="39" t="str">
        <v>Gymnastique, Danse, Cirque…</v>
      </c>
    </row>
    <row r="11" spans="2:7">
      <c r="B11" s="42" t="str">
        <f>IF('BDD Flux'!B13="","",'BDD Flux'!B13)</f>
        <v>Athlétisme</v>
      </c>
      <c r="C11" s="42" t="str">
        <f>IF('BDD Flux'!C13="","",'BDD Flux'!C13)</f>
        <v>Mini-haies</v>
      </c>
      <c r="D11" s="43" t="str">
        <f>IF('BDD Flux'!D13="","",'BDD Flux'!D13)</f>
        <v>Description inutile ou indisponible à date</v>
      </c>
      <c r="F11" s="39" t="str">
        <v>Sport d'équipe</v>
      </c>
    </row>
    <row r="12" spans="2:7">
      <c r="B12" s="42" t="str">
        <f>IF('BDD Flux'!B14="","",'BDD Flux'!B14)</f>
        <v>Athlétisme</v>
      </c>
      <c r="C12" s="42" t="str">
        <f>IF('BDD Flux'!C14="","",'BDD Flux'!C14)</f>
        <v>Plots</v>
      </c>
      <c r="D12" s="43" t="str">
        <f>IF('BDD Flux'!D14="","",'BDD Flux'!D14)</f>
        <v>Cône à positionner sur le sol pour différents exercices de sports collectifs et d'athlétisme</v>
      </c>
      <c r="F12" s="39" t="str">
        <v>Sport de combat</v>
      </c>
    </row>
    <row r="13" spans="2:7">
      <c r="B13" s="42" t="str">
        <f>IF('BDD Flux'!B15="","",'BDD Flux'!B15)</f>
        <v>Athlétisme</v>
      </c>
      <c r="C13" s="42" t="str">
        <f>IF('BDD Flux'!C15="","",'BDD Flux'!C15)</f>
        <v>Poids</v>
      </c>
      <c r="D13" s="43" t="str">
        <f>IF('BDD Flux'!D15="","",'BDD Flux'!D15)</f>
        <v>Poids à lancer dans le cadre de la discipline du lancer de poids</v>
      </c>
      <c r="F13" s="39" t="str">
        <v>Sport de glace</v>
      </c>
    </row>
    <row r="14" spans="2:7">
      <c r="B14" s="42" t="str">
        <f>IF('BDD Flux'!B16="","",'BDD Flux'!B16)</f>
        <v>Athlétisme</v>
      </c>
      <c r="C14" s="42" t="str">
        <f>IF('BDD Flux'!C16="","",'BDD Flux'!C16)</f>
        <v>Pointes d'athlétisme, crampons à visser, et clés à chocs</v>
      </c>
      <c r="D14" s="43" t="str">
        <f>IF('BDD Flux'!D16="","",'BDD Flux'!D16)</f>
        <v>Description inutile ou indisponible à date</v>
      </c>
      <c r="F14" s="39" t="str">
        <v>Sport de montagne / Outdoor</v>
      </c>
    </row>
    <row r="15" spans="2:7">
      <c r="B15" s="42" t="str">
        <f>IF('BDD Flux'!B17="","",'BDD Flux'!B17)</f>
        <v>Athlétisme</v>
      </c>
      <c r="C15" s="42" t="str">
        <f>IF('BDD Flux'!C17="","",'BDD Flux'!C17)</f>
        <v>Starting-blocks</v>
      </c>
      <c r="D15" s="43" t="str">
        <f>IF('BDD Flux'!D17="","",'BDD Flux'!D17)</f>
        <v>Description inutile ou indisponible à date</v>
      </c>
      <c r="F15" s="39" t="str">
        <v>Sport de raquette</v>
      </c>
    </row>
    <row r="16" spans="2:7">
      <c r="B16" s="42" t="str">
        <f>IF('BDD Flux'!B18="","",'BDD Flux'!B18)</f>
        <v>Athlétisme</v>
      </c>
      <c r="C16" s="42" t="str">
        <f>IF('BDD Flux'!C18="","",'BDD Flux'!C18)</f>
        <v>Témoins</v>
      </c>
      <c r="D16" s="43" t="str">
        <f>IF('BDD Flux'!D18="","",'BDD Flux'!D18)</f>
        <v>Description inutile ou indisponible à date</v>
      </c>
      <c r="F16" s="39" t="str">
        <v>Sport et loisir de précision</v>
      </c>
    </row>
    <row r="17" spans="2:6">
      <c r="B17" s="42" t="str">
        <f>IF('BDD Flux'!B19="","",'BDD Flux'!B19)</f>
        <v>Athlétisme</v>
      </c>
      <c r="C17" s="42" t="str">
        <f>IF('BDD Flux'!C19="","",'BDD Flux'!C19)</f>
        <v>Trifonctions</v>
      </c>
      <c r="D17" s="43" t="str">
        <f>IF('BDD Flux'!D19="","",'BDD Flux'!D19)</f>
        <v>Combinaison "tri fonction" permettant de réaliser un triathlon : nager, pédaler et courir</v>
      </c>
      <c r="F17" s="39" t="str">
        <v>Sport et loisir nautique et vol libre</v>
      </c>
    </row>
    <row r="18" spans="2:6">
      <c r="B18" s="42" t="str">
        <f>IF('BDD Flux'!B20="","",'BDD Flux'!B20)</f>
        <v>Chasse et pêche</v>
      </c>
      <c r="C18" s="42" t="str">
        <f>IF('BDD Flux'!C20="","",'BDD Flux'!C20)</f>
        <v>Arbalètes &amp; harpons de pêche sous-marine</v>
      </c>
      <c r="D18" s="43" t="str">
        <f>IF('BDD Flux'!D20="","",'BDD Flux'!D20)</f>
        <v>Description inutile ou indisponible à date</v>
      </c>
    </row>
    <row r="19" spans="2:6">
      <c r="B19" s="42" t="str">
        <f>IF('BDD Flux'!B21="","",'BDD Flux'!B21)</f>
        <v>Chasse et pêche</v>
      </c>
      <c r="C19" s="42" t="str">
        <f>IF('BDD Flux'!C21="","",'BDD Flux'!C21)</f>
        <v>Autres Équipements de Protection Individuelle (EPI)</v>
      </c>
      <c r="D19" s="43" t="str">
        <f>IF('BDD Flux'!D21="","",'BDD Flux'!D21)</f>
        <v>Description inutile ou indisponible à date</v>
      </c>
    </row>
    <row r="20" spans="2:6">
      <c r="B20" s="42" t="str">
        <f>IF('BDD Flux'!B22="","",'BDD Flux'!B22)</f>
        <v>Chasse et pêche</v>
      </c>
      <c r="C20" s="42" t="str">
        <f>IF('BDD Flux'!C22="","",'BDD Flux'!C22)</f>
        <v>Autres produits et pièces détachées (hors métallique et plastique)</v>
      </c>
      <c r="D20" s="43" t="str">
        <f>IF('BDD Flux'!D22="","",'BDD Flux'!D22)</f>
        <v>Épuisettes, filets,  caisses de pêche, dégorgeoirs, nasses, bourriches, lignes, fils..</v>
      </c>
    </row>
    <row r="21" spans="2:6">
      <c r="B21" s="42" t="str">
        <f>IF('BDD Flux'!B23="","",'BDD Flux'!B23)</f>
        <v>Chasse et pêche</v>
      </c>
      <c r="C21" s="42" t="str">
        <f>IF('BDD Flux'!C23="","",'BDD Flux'!C23)</f>
        <v>Autres produits et pièces détachées majoritairement métallique (&gt;50% de métal)</v>
      </c>
      <c r="D21" s="43" t="str">
        <f>IF('BDD Flux'!D23="","",'BDD Flux'!D23)</f>
        <v>Épuisettes, filets,  caisses de pêche, dégorgeoirs, nasses, bourriches, lignes, fils..</v>
      </c>
    </row>
    <row r="22" spans="2:6">
      <c r="B22" s="42" t="str">
        <f>IF('BDD Flux'!B24="","",'BDD Flux'!B24)</f>
        <v>Chasse et pêche</v>
      </c>
      <c r="C22" s="42" t="str">
        <f>IF('BDD Flux'!C24="","",'BDD Flux'!C24)</f>
        <v>Autres produits et pièces détachées majoritairement plastique (&gt;50% de plastique)</v>
      </c>
      <c r="D22" s="43" t="str">
        <f>IF('BDD Flux'!D24="","",'BDD Flux'!D24)</f>
        <v>Épuisettes, filets,  caisses de pêche, dégorgeoirs, nasses, bourriches, lignes, fils..</v>
      </c>
    </row>
    <row r="23" spans="2:6">
      <c r="B23" s="42" t="str">
        <f>IF('BDD Flux'!B25="","",'BDD Flux'!B25)</f>
        <v>Chasse et pêche</v>
      </c>
      <c r="C23" s="42" t="str">
        <f>IF('BDD Flux'!C25="","",'BDD Flux'!C25)</f>
        <v>Bagageries - Sacs - Housses</v>
      </c>
      <c r="D23" s="43" t="str">
        <f>IF('BDD Flux'!D25="","",'BDD Flux'!D25)</f>
        <v>Bagagerie sportive permettant de transporter un article de sport</v>
      </c>
    </row>
    <row r="24" spans="2:6">
      <c r="B24" s="42" t="str">
        <f>IF('BDD Flux'!B26="","",'BDD Flux'!B26)</f>
        <v>Chasse et pêche</v>
      </c>
      <c r="C24" s="42" t="str">
        <f>IF('BDD Flux'!C26="","",'BDD Flux'!C26)</f>
        <v>Cannes à pêche</v>
      </c>
      <c r="D24" s="43" t="str">
        <f>IF('BDD Flux'!D26="","",'BDD Flux'!D26)</f>
        <v>Description inutile ou indisponible à date</v>
      </c>
    </row>
    <row r="25" spans="2:6">
      <c r="B25" s="42" t="str">
        <f>IF('BDD Flux'!B27="","",'BDD Flux'!B27)</f>
        <v>Chasse et pêche</v>
      </c>
      <c r="C25" s="42" t="str">
        <f>IF('BDD Flux'!C27="","",'BDD Flux'!C27)</f>
        <v>Cartouches</v>
      </c>
      <c r="D25" s="43" t="str">
        <f>IF('BDD Flux'!D27="","",'BDD Flux'!D27)</f>
        <v>Description inutile ou indisponible à date</v>
      </c>
    </row>
    <row r="26" spans="2:6">
      <c r="B26" s="42" t="str">
        <f>IF('BDD Flux'!B28="","",'BDD Flux'!B28)</f>
        <v>Chasse et pêche</v>
      </c>
      <c r="C26" s="42" t="str">
        <f>IF('BDD Flux'!C28="","",'BDD Flux'!C28)</f>
        <v>Cuissardes &amp; waders</v>
      </c>
      <c r="D26" s="43" t="str">
        <f>IF('BDD Flux'!D28="","",'BDD Flux'!D28)</f>
        <v>Description inutile ou indisponible à date</v>
      </c>
    </row>
    <row r="27" spans="2:6">
      <c r="B27" s="42" t="str">
        <f>IF('BDD Flux'!B29="","",'BDD Flux'!B29)</f>
        <v>Chasse et pêche</v>
      </c>
      <c r="C27" s="42" t="str">
        <f>IF('BDD Flux'!C29="","",'BDD Flux'!C29)</f>
        <v>Hameçons</v>
      </c>
      <c r="D27" s="43" t="str">
        <f>IF('BDD Flux'!D29="","",'BDD Flux'!D29)</f>
        <v>Description inutile ou indisponible à date</v>
      </c>
    </row>
    <row r="28" spans="2:6">
      <c r="B28" s="42" t="str">
        <f>IF('BDD Flux'!B30="","",'BDD Flux'!B30)</f>
        <v>Chasse et pêche</v>
      </c>
      <c r="C28" s="42" t="str">
        <f>IF('BDD Flux'!C30="","",'BDD Flux'!C30)</f>
        <v>Leurres &amp; appâts de pêche &amp; chasse</v>
      </c>
      <c r="D28" s="43" t="str">
        <f>IF('BDD Flux'!D30="","",'BDD Flux'!D30)</f>
        <v>Description inutile ou indisponible à date</v>
      </c>
    </row>
    <row r="29" spans="2:6">
      <c r="B29" s="42" t="str">
        <f>IF('BDD Flux'!B31="","",'BDD Flux'!B31)</f>
        <v>Chasse et pêche</v>
      </c>
      <c r="C29" s="42" t="str">
        <f>IF('BDD Flux'!C31="","",'BDD Flux'!C31)</f>
        <v>Moulinets</v>
      </c>
      <c r="D29" s="43" t="str">
        <f>IF('BDD Flux'!D31="","",'BDD Flux'!D31)</f>
        <v>Description inutile ou indisponible à date</v>
      </c>
    </row>
    <row r="30" spans="2:6">
      <c r="B30" s="42" t="str">
        <f>IF('BDD Flux'!B32="","",'BDD Flux'!B32)</f>
        <v>Chasse et pêche</v>
      </c>
      <c r="C30" s="42" t="str">
        <f>IF('BDD Flux'!C32="","",'BDD Flux'!C32)</f>
        <v>Munitions</v>
      </c>
      <c r="D30" s="43" t="str">
        <f>IF('BDD Flux'!D32="","",'BDD Flux'!D32)</f>
        <v>Description inutile ou indisponible à date</v>
      </c>
    </row>
    <row r="31" spans="2:6">
      <c r="B31" s="42" t="str">
        <f>IF('BDD Flux'!B33="","",'BDD Flux'!B33)</f>
        <v>Chasse et pêche</v>
      </c>
      <c r="C31" s="42" t="str">
        <f>IF('BDD Flux'!C33="","",'BDD Flux'!C33)</f>
        <v>Plombs</v>
      </c>
      <c r="D31" s="43" t="str">
        <f>IF('BDD Flux'!D33="","",'BDD Flux'!D33)</f>
        <v>Description inutile ou indisponible à date</v>
      </c>
    </row>
    <row r="32" spans="2:6">
      <c r="B32" s="42" t="str">
        <f>IF('BDD Flux'!B34="","",'BDD Flux'!B34)</f>
        <v>Cycle et mobilité</v>
      </c>
      <c r="C32" s="42" t="str">
        <f>IF('BDD Flux'!C34="","",'BDD Flux'!C34)</f>
        <v>Antivols</v>
      </c>
      <c r="D32" s="43" t="str">
        <f>IF('BDD Flux'!D34="","",'BDD Flux'!D34)</f>
        <v>Description inutile ou indisponible à date</v>
      </c>
    </row>
    <row r="33" spans="2:4">
      <c r="B33" s="42" t="str">
        <f>IF('BDD Flux'!B35="","",'BDD Flux'!B35)</f>
        <v>Cycle et mobilité</v>
      </c>
      <c r="C33" s="42" t="str">
        <f>IF('BDD Flux'!C35="","",'BDD Flux'!C35)</f>
        <v>Autres Équipements de Protection Individuelle (EPI)</v>
      </c>
      <c r="D33" s="43" t="str">
        <f>IF('BDD Flux'!D35="","",'BDD Flux'!D35)</f>
        <v>Gilet, jambière, épaulière, protections de genoux, poignets, coudes, genouillère, chevillère, dorsale, plastron, coque, etc</v>
      </c>
    </row>
    <row r="34" spans="2:4">
      <c r="B34" s="42" t="str">
        <f>IF('BDD Flux'!B36="","",'BDD Flux'!B36)</f>
        <v>Cycle et mobilité</v>
      </c>
      <c r="C34" s="42" t="str">
        <f>IF('BDD Flux'!C36="","",'BDD Flux'!C36)</f>
        <v>Autres produits et pièces détachées (hors métallique et plastique)</v>
      </c>
      <c r="D34" s="43" t="str">
        <f>IF('BDD Flux'!D36="","",'BDD Flux'!D36)</f>
        <v>Description inutile ou indisponible à date</v>
      </c>
    </row>
    <row r="35" spans="2:4">
      <c r="B35" s="42" t="str">
        <f>IF('BDD Flux'!B37="","",'BDD Flux'!B37)</f>
        <v>Cycle et mobilité</v>
      </c>
      <c r="C35" s="42" t="str">
        <f>IF('BDD Flux'!C37="","",'BDD Flux'!C37)</f>
        <v>Autres produits et pièces détachées majoritairement métallique (&gt;50% de métal)</v>
      </c>
      <c r="D35" s="43" t="str">
        <f>IF('BDD Flux'!D37="","",'BDD Flux'!D37)</f>
        <v>Description inutile ou indisponible à date</v>
      </c>
    </row>
    <row r="36" spans="2:4">
      <c r="B36" s="42" t="str">
        <f>IF('BDD Flux'!B38="","",'BDD Flux'!B38)</f>
        <v>Cycle et mobilité</v>
      </c>
      <c r="C36" s="42" t="str">
        <f>IF('BDD Flux'!C38="","",'BDD Flux'!C38)</f>
        <v>Autres produits et pièces détachées majoritairement plastique (&gt;50% de plastique)</v>
      </c>
      <c r="D36" s="43" t="str">
        <f>IF('BDD Flux'!D38="","",'BDD Flux'!D38)</f>
        <v>Description inutile ou indisponible à date</v>
      </c>
    </row>
    <row r="37" spans="2:4">
      <c r="B37" s="42" t="str">
        <f>IF('BDD Flux'!B39="","",'BDD Flux'!B39)</f>
        <v>Cycle et mobilité</v>
      </c>
      <c r="C37" s="42" t="str">
        <f>IF('BDD Flux'!C39="","",'BDD Flux'!C39)</f>
        <v>Bagageries - Sacs - Housses - Sacoches</v>
      </c>
      <c r="D37" s="43" t="str">
        <f>IF('BDD Flux'!D39="","",'BDD Flux'!D39)</f>
        <v>Bagagerie sportive permettant de transporter un article de sport</v>
      </c>
    </row>
    <row r="38" spans="2:4">
      <c r="B38" s="42" t="str">
        <f>IF('BDD Flux'!B40="","",'BDD Flux'!B40)</f>
        <v>Cycle et mobilité</v>
      </c>
      <c r="C38" s="42" t="str">
        <f>IF('BDD Flux'!C40="","",'BDD Flux'!C40)</f>
        <v>Bidons de cycliste</v>
      </c>
      <c r="D38" s="43" t="str">
        <f>IF('BDD Flux'!D40="","",'BDD Flux'!D40)</f>
        <v>Bidon pouvant contenir un liquide utilisé pour s'hydrater lors de la pratique du vélo</v>
      </c>
    </row>
    <row r="39" spans="2:4">
      <c r="B39" s="42" t="str">
        <f>IF('BDD Flux'!B41="","",'BDD Flux'!B41)</f>
        <v>Cycle et mobilité</v>
      </c>
      <c r="C39" s="42" t="str">
        <f>IF('BDD Flux'!C41="","",'BDD Flux'!C41)</f>
        <v>Cadenas</v>
      </c>
      <c r="D39" s="43" t="str">
        <f>IF('BDD Flux'!D41="","",'BDD Flux'!D41)</f>
        <v>Description inutile ou indisponible à date</v>
      </c>
    </row>
    <row r="40" spans="2:4">
      <c r="B40" s="42" t="str">
        <f>IF('BDD Flux'!B42="","",'BDD Flux'!B42)</f>
        <v>Cycle et mobilité</v>
      </c>
      <c r="C40" s="42" t="str">
        <f>IF('BDD Flux'!C42="","",'BDD Flux'!C42)</f>
        <v>Casques</v>
      </c>
      <c r="D40" s="43" t="str">
        <f>IF('BDD Flux'!D42="","",'BDD Flux'!D42)</f>
        <v>Description inutile ou indisponible à date</v>
      </c>
    </row>
    <row r="41" spans="2:4">
      <c r="B41" s="42" t="str">
        <f>IF('BDD Flux'!B43="","",'BDD Flux'!B43)</f>
        <v>Cycle et mobilité</v>
      </c>
      <c r="C41" s="42" t="str">
        <f>IF('BDD Flux'!C43="","",'BDD Flux'!C43)</f>
        <v>Chambres à air</v>
      </c>
      <c r="D41" s="43" t="str">
        <f>IF('BDD Flux'!D43="","",'BDD Flux'!D43)</f>
        <v>Description inutile ou indisponible à date</v>
      </c>
    </row>
    <row r="42" spans="2:4">
      <c r="B42" s="42" t="str">
        <f>IF('BDD Flux'!B44="","",'BDD Flux'!B44)</f>
        <v>Cycle et mobilité</v>
      </c>
      <c r="C42" s="42" t="str">
        <f>IF('BDD Flux'!C44="","",'BDD Flux'!C44)</f>
        <v>Chaussures de cyclisme</v>
      </c>
      <c r="D42" s="43" t="str">
        <f>IF('BDD Flux'!D44="","",'BDD Flux'!D44)</f>
        <v>Description inutile ou indisponible à date</v>
      </c>
    </row>
    <row r="43" spans="2:4">
      <c r="B43" s="42" t="str">
        <f>IF('BDD Flux'!B45="","",'BDD Flux'!B45)</f>
        <v>Cycle et mobilité</v>
      </c>
      <c r="C43" s="42" t="str">
        <f>IF('BDD Flux'!C45="","",'BDD Flux'!C45)</f>
        <v>Trifonction</v>
      </c>
      <c r="D43" s="43" t="str">
        <f>IF('BDD Flux'!D45="","",'BDD Flux'!D45)</f>
        <v>Combinaisons de triathlon</v>
      </c>
    </row>
    <row r="44" spans="2:4">
      <c r="B44" s="42" t="str">
        <f>IF('BDD Flux'!B46="","",'BDD Flux'!B46)</f>
        <v>Cycle et mobilité</v>
      </c>
      <c r="C44" s="42" t="str">
        <f>IF('BDD Flux'!C46="","",'BDD Flux'!C46)</f>
        <v>Composants de vélos hors pneus</v>
      </c>
      <c r="D44" s="43" t="str">
        <f>IF('BDD Flux'!D46="","",'BDD Flux'!D46)</f>
        <v>Pièces détachées du vélo : cadre, moyeu, fourche, dérailleur etc…</v>
      </c>
    </row>
    <row r="45" spans="2:4">
      <c r="B45" s="42" t="str">
        <f>IF('BDD Flux'!B47="","",'BDD Flux'!B47)</f>
        <v>Cycle et mobilité</v>
      </c>
      <c r="C45" s="42" t="str">
        <f>IF('BDD Flux'!C47="","",'BDD Flux'!C47)</f>
        <v>Dessus de selle</v>
      </c>
      <c r="D45" s="43" t="str">
        <f>IF('BDD Flux'!D47="","",'BDD Flux'!D47)</f>
        <v>Description inutile ou indisponible à date</v>
      </c>
    </row>
    <row r="46" spans="2:4">
      <c r="B46" s="42" t="str">
        <f>IF('BDD Flux'!B48="","",'BDD Flux'!B48)</f>
        <v>Cycle et mobilité</v>
      </c>
      <c r="C46" s="42" t="str">
        <f>IF('BDD Flux'!C48="","",'BDD Flux'!C48)</f>
        <v>Home trainers non électriques</v>
      </c>
      <c r="D46" s="43" t="str">
        <f>IF('BDD Flux'!D48="","",'BDD Flux'!D48)</f>
        <v>Description inutile ou indisponible à date</v>
      </c>
    </row>
    <row r="47" spans="2:4">
      <c r="B47" s="42" t="str">
        <f>IF('BDD Flux'!B49="","",'BDD Flux'!B49)</f>
        <v>Cycle et mobilité</v>
      </c>
      <c r="C47" s="42" t="str">
        <f>IF('BDD Flux'!C49="","",'BDD Flux'!C49)</f>
        <v>Paniers et portes-bagages</v>
      </c>
      <c r="D47" s="43" t="str">
        <f>IF('BDD Flux'!D49="","",'BDD Flux'!D49)</f>
        <v>Description inutile ou indisponible à date</v>
      </c>
    </row>
    <row r="48" spans="2:4">
      <c r="B48" s="42" t="str">
        <f>IF('BDD Flux'!B50="","",'BDD Flux'!B50)</f>
        <v>Cycle et mobilité</v>
      </c>
      <c r="C48" s="42" t="str">
        <f>IF('BDD Flux'!C50="","",'BDD Flux'!C50)</f>
        <v>Patins à roulettes</v>
      </c>
      <c r="D48" s="43" t="str">
        <f>IF('BDD Flux'!D50="","",'BDD Flux'!D50)</f>
        <v>Description inutile ou indisponible à date</v>
      </c>
    </row>
    <row r="49" spans="2:4">
      <c r="B49" s="42" t="str">
        <f>IF('BDD Flux'!B51="","",'BDD Flux'!B51)</f>
        <v>Cycle et mobilité</v>
      </c>
      <c r="C49" s="42" t="str">
        <f>IF('BDD Flux'!C51="","",'BDD Flux'!C51)</f>
        <v>Pneus de vélo</v>
      </c>
      <c r="D49" s="43" t="str">
        <f>IF('BDD Flux'!D51="","",'BDD Flux'!D51)</f>
        <v>Description inutile ou indisponible à date</v>
      </c>
    </row>
    <row r="50" spans="2:4">
      <c r="B50" s="42" t="str">
        <f>IF('BDD Flux'!B52="","",'BDD Flux'!B52)</f>
        <v>Cycle et mobilité</v>
      </c>
      <c r="C50" s="42" t="str">
        <f>IF('BDD Flux'!C52="","",'BDD Flux'!C52)</f>
        <v>Poignées de trottinettes</v>
      </c>
      <c r="D50" s="43" t="str">
        <f>IF('BDD Flux'!D52="","",'BDD Flux'!D52)</f>
        <v>Description inutile ou indisponible à date</v>
      </c>
    </row>
    <row r="51" spans="2:4">
      <c r="B51" s="42" t="str">
        <f>IF('BDD Flux'!B53="","",'BDD Flux'!B53)</f>
        <v>Cycle et mobilité</v>
      </c>
      <c r="C51" s="42" t="str">
        <f>IF('BDD Flux'!C53="","",'BDD Flux'!C53)</f>
        <v>Pompes &amp; gonfleurs</v>
      </c>
      <c r="D51" s="43" t="str">
        <f>IF('BDD Flux'!D53="","",'BDD Flux'!D53)</f>
        <v>Description inutile ou indisponible à date</v>
      </c>
    </row>
    <row r="52" spans="2:4">
      <c r="B52" s="42" t="str">
        <f>IF('BDD Flux'!B54="","",'BDD Flux'!B54)</f>
        <v>Cycle et mobilité</v>
      </c>
      <c r="C52" s="42" t="str">
        <f>IF('BDD Flux'!C54="","",'BDD Flux'!C54)</f>
        <v>Porte-bébés &amp; plateaux porte-enfant</v>
      </c>
      <c r="D52" s="43" t="str">
        <f>IF('BDD Flux'!D54="","",'BDD Flux'!D54)</f>
        <v>Description inutile ou indisponible à date</v>
      </c>
    </row>
    <row r="53" spans="2:4">
      <c r="B53" s="42" t="str">
        <f>IF('BDD Flux'!B55="","",'BDD Flux'!B55)</f>
        <v>Cycle et mobilité</v>
      </c>
      <c r="C53" s="42" t="str">
        <f>IF('BDD Flux'!C55="","",'BDD Flux'!C55)</f>
        <v>Porte-bidons métal</v>
      </c>
      <c r="D53" s="43" t="str">
        <f>IF('BDD Flux'!D55="","",'BDD Flux'!D55)</f>
        <v>Description inutile ou indisponible à date</v>
      </c>
    </row>
    <row r="54" spans="2:4">
      <c r="B54" s="42" t="str">
        <f>IF('BDD Flux'!B56="","",'BDD Flux'!B56)</f>
        <v>Cycle et mobilité</v>
      </c>
      <c r="C54" s="42" t="str">
        <f>IF('BDD Flux'!C56="","",'BDD Flux'!C56)</f>
        <v>Porte-bidons plastique</v>
      </c>
      <c r="D54" s="43" t="str">
        <f>IF('BDD Flux'!D56="","",'BDD Flux'!D56)</f>
        <v>Description inutile ou indisponible à date</v>
      </c>
    </row>
    <row r="55" spans="2:4">
      <c r="B55" s="42" t="str">
        <f>IF('BDD Flux'!B57="","",'BDD Flux'!B57)</f>
        <v>Cycle et mobilité</v>
      </c>
      <c r="C55" s="42" t="str">
        <f>IF('BDD Flux'!C57="","",'BDD Flux'!C57)</f>
        <v>Rollers</v>
      </c>
      <c r="D55" s="43" t="str">
        <f>IF('BDD Flux'!D57="","",'BDD Flux'!D57)</f>
        <v>Description inutile ou indisponible à date</v>
      </c>
    </row>
    <row r="56" spans="2:4">
      <c r="B56" s="42" t="str">
        <f>IF('BDD Flux'!B58="","",'BDD Flux'!B58)</f>
        <v>Cycle et mobilité</v>
      </c>
      <c r="C56" s="42" t="str">
        <f>IF('BDD Flux'!C58="","",'BDD Flux'!C58)</f>
        <v>Roues de trottinettes</v>
      </c>
      <c r="D56" s="43" t="str">
        <f>IF('BDD Flux'!D58="","",'BDD Flux'!D58)</f>
        <v>Description inutile ou indisponible à date</v>
      </c>
    </row>
    <row r="57" spans="2:4">
      <c r="B57" s="42" t="str">
        <f>IF('BDD Flux'!B59="","",'BDD Flux'!B59)</f>
        <v>Cycle et mobilité</v>
      </c>
      <c r="C57" s="42" t="str">
        <f>IF('BDD Flux'!C59="","",'BDD Flux'!C59)</f>
        <v>Roues de vélo</v>
      </c>
      <c r="D57" s="43" t="str">
        <f>IF('BDD Flux'!D59="","",'BDD Flux'!D59)</f>
        <v>Description inutile ou indisponible à date</v>
      </c>
    </row>
    <row r="58" spans="2:4">
      <c r="B58" s="42" t="str">
        <f>IF('BDD Flux'!B60="","",'BDD Flux'!B60)</f>
        <v>Cycle et mobilité</v>
      </c>
      <c r="C58" s="42" t="str">
        <f>IF('BDD Flux'!C60="","",'BDD Flux'!C60)</f>
        <v>Skate-boards, waveboards</v>
      </c>
      <c r="D58" s="43" t="str">
        <f>IF('BDD Flux'!D60="","",'BDD Flux'!D60)</f>
        <v>Description inutile ou indisponible à date</v>
      </c>
    </row>
    <row r="59" spans="2:4">
      <c r="B59" s="42" t="str">
        <f>IF('BDD Flux'!B61="","",'BDD Flux'!B61)</f>
        <v>Cycle et mobilité</v>
      </c>
      <c r="C59" s="42" t="str">
        <f>IF('BDD Flux'!C61="","",'BDD Flux'!C61)</f>
        <v>Sonnettes</v>
      </c>
      <c r="D59" s="43" t="str">
        <f>IF('BDD Flux'!D61="","",'BDD Flux'!D61)</f>
        <v>Description inutile ou indisponible à date</v>
      </c>
    </row>
    <row r="60" spans="2:4">
      <c r="B60" s="42" t="str">
        <f>IF('BDD Flux'!B62="","",'BDD Flux'!B62)</f>
        <v>Cycle et mobilité</v>
      </c>
      <c r="C60" s="42" t="str">
        <f>IF('BDD Flux'!C62="","",'BDD Flux'!C62)</f>
        <v>Transports et rangements</v>
      </c>
      <c r="D60" s="43" t="str">
        <f>IF('BDD Flux'!D62="","",'BDD Flux'!D62)</f>
        <v>Ex : Porte-vélo, galerie de toit, rack, crochet, remorque</v>
      </c>
    </row>
    <row r="61" spans="2:4">
      <c r="B61" s="42" t="str">
        <f>IF('BDD Flux'!B63="","",'BDD Flux'!B63)</f>
        <v>Cycle et mobilité</v>
      </c>
      <c r="C61" s="42" t="str">
        <f>IF('BDD Flux'!C63="","",'BDD Flux'!C63)</f>
        <v>Accessoires :  gardes-boue, rétroviseurs, béquilles, chaînes</v>
      </c>
      <c r="D61" s="43" t="str">
        <f>IF('BDD Flux'!D63="","",'BDD Flux'!D63)</f>
        <v>Description inutile ou indisponible à date</v>
      </c>
    </row>
    <row r="62" spans="2:4">
      <c r="B62" s="42" t="str">
        <f>IF('BDD Flux'!B64="","",'BDD Flux'!B64)</f>
        <v>Cycle et mobilité</v>
      </c>
      <c r="C62" s="42" t="str">
        <f>IF('BDD Flux'!C64="","",'BDD Flux'!C64)</f>
        <v>Trottinettes non électriques</v>
      </c>
      <c r="D62" s="43" t="str">
        <f>IF('BDD Flux'!D64="","",'BDD Flux'!D64)</f>
        <v>Description inutile ou indisponible à date</v>
      </c>
    </row>
    <row r="63" spans="2:4">
      <c r="B63" s="42" t="str">
        <f>IF('BDD Flux'!B65="","",'BDD Flux'!B65)</f>
        <v>Cycle et mobilité</v>
      </c>
      <c r="C63" s="42" t="str">
        <f>IF('BDD Flux'!C65="","",'BDD Flux'!C65)</f>
        <v>Vélo hors VAE - cadre métallique</v>
      </c>
      <c r="D63" s="43" t="str">
        <f>IF('BDD Flux'!D65="","",'BDD Flux'!D65)</f>
        <v>BMX, VTT, vélo ville, vélo route, vélo pliant, Gravel, VTC, vélo enfant, vélo cargo (hors drésière et tricycle)</v>
      </c>
    </row>
    <row r="64" spans="2:4">
      <c r="B64" s="42" t="str">
        <f>IF('BDD Flux'!B66="","",'BDD Flux'!B66)</f>
        <v>Cycle et mobilité</v>
      </c>
      <c r="C64" s="42" t="str">
        <f>IF('BDD Flux'!C66="","",'BDD Flux'!C66)</f>
        <v>Vélos hors VAE - hors cadre métallique</v>
      </c>
      <c r="D64" s="43" t="str">
        <f>IF('BDD Flux'!D66="","",'BDD Flux'!D66)</f>
        <v>BMX, VTT, vélo ville, vélo route, vélo pliant, Gravel, VTC, vélo enfant, vélo cargo (hors drésière et tricycle)</v>
      </c>
    </row>
    <row r="65" spans="2:4">
      <c r="B65" s="42" t="str">
        <f>IF('BDD Flux'!B67="","",'BDD Flux'!B67)</f>
        <v>Divers</v>
      </c>
      <c r="C65" s="42" t="str">
        <f>IF('BDD Flux'!C67="","",'BDD Flux'!C67)</f>
        <v>Autres Équipements de Protection Individuelle (EPI)</v>
      </c>
      <c r="D65" s="43" t="str">
        <f>IF('BDD Flux'!D67="","",'BDD Flux'!D67)</f>
        <v>Description inutile ou indisponible à date</v>
      </c>
    </row>
    <row r="66" spans="2:4">
      <c r="B66" s="42" t="str">
        <f>IF('BDD Flux'!B68="","",'BDD Flux'!B68)</f>
        <v>Divers</v>
      </c>
      <c r="C66" s="42" t="str">
        <f>IF('BDD Flux'!C68="","",'BDD Flux'!C68)</f>
        <v>Autres produits et pièces détachées (hors métallique et plastique)</v>
      </c>
      <c r="D66" s="43" t="str">
        <f>IF('BDD Flux'!D68="","",'BDD Flux'!D68)</f>
        <v>Description inutile ou indisponible à date</v>
      </c>
    </row>
    <row r="67" spans="2:4">
      <c r="B67" s="42" t="str">
        <f>IF('BDD Flux'!B69="","",'BDD Flux'!B69)</f>
        <v>Divers</v>
      </c>
      <c r="C67" s="42" t="str">
        <f>IF('BDD Flux'!C69="","",'BDD Flux'!C69)</f>
        <v>Autres produits et pièces détachées majoritairement métallique (&gt;50% de métal)</v>
      </c>
      <c r="D67" s="43" t="str">
        <f>IF('BDD Flux'!D69="","",'BDD Flux'!D69)</f>
        <v>Description inutile ou indisponible à date</v>
      </c>
    </row>
    <row r="68" spans="2:4">
      <c r="B68" s="42" t="str">
        <f>IF('BDD Flux'!B70="","",'BDD Flux'!B70)</f>
        <v>Divers</v>
      </c>
      <c r="C68" s="42" t="str">
        <f>IF('BDD Flux'!C70="","",'BDD Flux'!C70)</f>
        <v>Autres produits et pièces détachées majoritairement plastique (&gt;50% de plastique)</v>
      </c>
      <c r="D68" s="43" t="str">
        <f>IF('BDD Flux'!D70="","",'BDD Flux'!D70)</f>
        <v>Description inutile ou indisponible à date</v>
      </c>
    </row>
    <row r="69" spans="2:4">
      <c r="B69" s="42" t="str">
        <f>IF('BDD Flux'!B71="","",'BDD Flux'!B71)</f>
        <v>Divers</v>
      </c>
      <c r="C69" s="42" t="str">
        <f>IF('BDD Flux'!C71="","",'BDD Flux'!C71)</f>
        <v>Bagageries - Sacs - Housses</v>
      </c>
      <c r="D69" s="43" t="str">
        <f>IF('BDD Flux'!D71="","",'BDD Flux'!D71)</f>
        <v>Bagagerie sportive permettant de transporter un article de sport</v>
      </c>
    </row>
    <row r="70" spans="2:4">
      <c r="B70" s="42" t="str">
        <f>IF('BDD Flux'!B72="","",'BDD Flux'!B72)</f>
        <v>Divers</v>
      </c>
      <c r="C70" s="42" t="str">
        <f>IF('BDD Flux'!C72="","",'BDD Flux'!C72)</f>
        <v>Balles</v>
      </c>
      <c r="D70" s="43" t="str">
        <f>IF('BDD Flux'!D72="","",'BDD Flux'!D72)</f>
        <v>Description inutile ou indisponible à date</v>
      </c>
    </row>
    <row r="71" spans="2:4">
      <c r="B71" s="42" t="str">
        <f>IF('BDD Flux'!B73="","",'BDD Flux'!B73)</f>
        <v>Divers</v>
      </c>
      <c r="C71" s="42" t="str">
        <f>IF('BDD Flux'!C73="","",'BDD Flux'!C73)</f>
        <v>Ballons</v>
      </c>
      <c r="D71" s="43" t="str">
        <f>IF('BDD Flux'!D73="","",'BDD Flux'!D73)</f>
        <v>Description inutile ou indisponible à date</v>
      </c>
    </row>
    <row r="72" spans="2:4">
      <c r="B72" s="42" t="str">
        <f>IF('BDD Flux'!B74="","",'BDD Flux'!B74)</f>
        <v>Divers</v>
      </c>
      <c r="C72" s="42" t="str">
        <f>IF('BDD Flux'!C74="","",'BDD Flux'!C74)</f>
        <v>Cartons d'arbitre</v>
      </c>
      <c r="D72" s="43" t="str">
        <f>IF('BDD Flux'!D74="","",'BDD Flux'!D74)</f>
        <v>Description inutile ou indisponible à date</v>
      </c>
    </row>
    <row r="73" spans="2:4">
      <c r="B73" s="42" t="str">
        <f>IF('BDD Flux'!B75="","",'BDD Flux'!B75)</f>
        <v>Divers</v>
      </c>
      <c r="C73" s="42" t="str">
        <f>IF('BDD Flux'!C75="","",'BDD Flux'!C75)</f>
        <v>Casques</v>
      </c>
      <c r="D73" s="43" t="str">
        <f>IF('BDD Flux'!D75="","",'BDD Flux'!D75)</f>
        <v>Description inutile ou indisponible à date</v>
      </c>
    </row>
    <row r="74" spans="2:4">
      <c r="B74" s="42" t="str">
        <f>IF('BDD Flux'!B76="","",'BDD Flux'!B76)</f>
        <v>Divers</v>
      </c>
      <c r="C74" s="42" t="str">
        <f>IF('BDD Flux'!C76="","",'BDD Flux'!C76)</f>
        <v>Dalles de salles de sport</v>
      </c>
      <c r="D74" s="43" t="str">
        <f>IF('BDD Flux'!D76="","",'BDD Flux'!D76)</f>
        <v>Description inutile ou indisponible à date</v>
      </c>
    </row>
    <row r="75" spans="2:4">
      <c r="B75" s="42" t="str">
        <f>IF('BDD Flux'!B77="","",'BDD Flux'!B77)</f>
        <v>Divers</v>
      </c>
      <c r="C75" s="42" t="str">
        <f>IF('BDD Flux'!C77="","",'BDD Flux'!C77)</f>
        <v>Masques</v>
      </c>
      <c r="D75" s="43" t="str">
        <f>IF('BDD Flux'!D77="","",'BDD Flux'!D77)</f>
        <v>Description inutile ou indisponible à date</v>
      </c>
    </row>
    <row r="76" spans="2:4">
      <c r="B76" s="42" t="str">
        <f>IF('BDD Flux'!B78="","",'BDD Flux'!B78)</f>
        <v>Divers</v>
      </c>
      <c r="C76" s="42" t="str">
        <f>IF('BDD Flux'!C78="","",'BDD Flux'!C78)</f>
        <v>Matériels pour handisport</v>
      </c>
      <c r="D76" s="43" t="str">
        <f>IF('BDD Flux'!D78="","",'BDD Flux'!D78)</f>
        <v>Fauteuils roulant de sport, roues de fauteuil roulant, vélo, ski</v>
      </c>
    </row>
    <row r="77" spans="2:4">
      <c r="B77" s="42" t="str">
        <f>IF('BDD Flux'!B79="","",'BDD Flux'!B79)</f>
        <v>Divers</v>
      </c>
      <c r="C77" s="42" t="str">
        <f>IF('BDD Flux'!C79="","",'BDD Flux'!C79)</f>
        <v>Poches à eau</v>
      </c>
      <c r="D77" s="43" t="str">
        <f>IF('BDD Flux'!D79="","",'BDD Flux'!D79)</f>
        <v>Description inutile ou indisponible à date</v>
      </c>
    </row>
    <row r="78" spans="2:4">
      <c r="B78" s="42" t="str">
        <f>IF('BDD Flux'!B80="","",'BDD Flux'!B80)</f>
        <v>Divers</v>
      </c>
      <c r="C78" s="42" t="str">
        <f>IF('BDD Flux'!C80="","",'BDD Flux'!C80)</f>
        <v>Sifflets</v>
      </c>
      <c r="D78" s="43" t="str">
        <f>IF('BDD Flux'!D80="","",'BDD Flux'!D80)</f>
        <v>Description inutile ou indisponible à date</v>
      </c>
    </row>
    <row r="79" spans="2:4">
      <c r="B79" s="42" t="str">
        <f>IF('BDD Flux'!B81="","",'BDD Flux'!B81)</f>
        <v>Divers</v>
      </c>
      <c r="C79" s="42" t="str">
        <f>IF('BDD Flux'!C81="","",'BDD Flux'!C81)</f>
        <v>Vortex</v>
      </c>
      <c r="D79" s="43" t="str">
        <f>IF('BDD Flux'!D81="","",'BDD Flux'!D81)</f>
        <v>Description inutile ou indisponible à date</v>
      </c>
    </row>
    <row r="80" spans="2:4">
      <c r="B80" s="42" t="str">
        <f>IF('BDD Flux'!B82="","",'BDD Flux'!B82)</f>
        <v>Equitation, sport canin…</v>
      </c>
      <c r="C80" s="42" t="str">
        <f>IF('BDD Flux'!C82="","",'BDD Flux'!C82)</f>
        <v>Autres Équipements de Protection Individuelle (EPI)</v>
      </c>
      <c r="D80" s="43" t="str">
        <f>IF('BDD Flux'!D82="","",'BDD Flux'!D82)</f>
        <v>Gilet, jambière, épaulière, poignets, coudes, genouillère, chevillère, dorsale, plastron, etc</v>
      </c>
    </row>
    <row r="81" spans="2:4">
      <c r="B81" s="42" t="str">
        <f>IF('BDD Flux'!B83="","",'BDD Flux'!B83)</f>
        <v>Equitation, sport canin…</v>
      </c>
      <c r="C81" s="42" t="str">
        <f>IF('BDD Flux'!C83="","",'BDD Flux'!C83)</f>
        <v>Autres produits et pièces détachées (hors métallique et plastique)</v>
      </c>
      <c r="D81" s="43" t="str">
        <f>IF('BDD Flux'!D83="","",'BDD Flux'!D83)</f>
        <v>Description inutile ou indisponible à date</v>
      </c>
    </row>
    <row r="82" spans="2:4">
      <c r="B82" s="42" t="str">
        <f>IF('BDD Flux'!B84="","",'BDD Flux'!B84)</f>
        <v>Equitation, sport canin…</v>
      </c>
      <c r="C82" s="42" t="str">
        <f>IF('BDD Flux'!C84="","",'BDD Flux'!C84)</f>
        <v>Autres produits et pièces détachées majoritairement métallique (&gt;50% de métal)</v>
      </c>
      <c r="D82" s="43" t="str">
        <f>IF('BDD Flux'!D84="","",'BDD Flux'!D84)</f>
        <v>Description inutile ou indisponible à date</v>
      </c>
    </row>
    <row r="83" spans="2:4">
      <c r="B83" s="42" t="str">
        <f>IF('BDD Flux'!B85="","",'BDD Flux'!B85)</f>
        <v>Equitation, sport canin…</v>
      </c>
      <c r="C83" s="42" t="str">
        <f>IF('BDD Flux'!C85="","",'BDD Flux'!C85)</f>
        <v>Autres produits et pièces détachées majoritairement plastique (&gt;50% de plastique)</v>
      </c>
      <c r="D83" s="43" t="str">
        <f>IF('BDD Flux'!D85="","",'BDD Flux'!D85)</f>
        <v>Description inutile ou indisponible à date</v>
      </c>
    </row>
    <row r="84" spans="2:4">
      <c r="B84" s="42" t="str">
        <f>IF('BDD Flux'!B86="","",'BDD Flux'!B86)</f>
        <v>Equitation, sport canin…</v>
      </c>
      <c r="C84" s="42" t="str">
        <f>IF('BDD Flux'!C86="","",'BDD Flux'!C86)</f>
        <v>Bagageries - Sacs - Housses</v>
      </c>
      <c r="D84" s="43" t="str">
        <f>IF('BDD Flux'!D86="","",'BDD Flux'!D86)</f>
        <v>Bagagerie sportive permettant de transporter un article de sport</v>
      </c>
    </row>
    <row r="85" spans="2:4">
      <c r="B85" s="42" t="str">
        <f>IF('BDD Flux'!B87="","",'BDD Flux'!B87)</f>
        <v>Equitation, sport canin…</v>
      </c>
      <c r="C85" s="42" t="str">
        <f>IF('BDD Flux'!C87="","",'BDD Flux'!C87)</f>
        <v>Casques, bombes</v>
      </c>
      <c r="D85" s="43" t="str">
        <f>IF('BDD Flux'!D87="","",'BDD Flux'!D87)</f>
        <v>Description inutile ou indisponible à date</v>
      </c>
    </row>
    <row r="86" spans="2:4" ht="31">
      <c r="B86" s="42" t="str">
        <f>IF('BDD Flux'!B88="","",'BDD Flux'!B88)</f>
        <v>Equitation, sport canin…</v>
      </c>
      <c r="C86" s="42" t="str">
        <f>IF('BDD Flux'!C88="","",'BDD Flux'!C88)</f>
        <v>Equipements du cheval</v>
      </c>
      <c r="D86" s="43" t="str">
        <f>IF('BDD Flux'!D88="","",'BDD Flux'!D88)</f>
        <v>Accessoires et équipements pour la pratique de l'équitation : rennes, selle, mors, bride, cravache, eperon, tapis de selle, guêtres, couverture , etc…</v>
      </c>
    </row>
    <row r="87" spans="2:4">
      <c r="B87" s="42" t="str">
        <f>IF('BDD Flux'!B89="","",'BDD Flux'!B89)</f>
        <v>Equitation, sport canin…</v>
      </c>
      <c r="C87" s="42" t="str">
        <f>IF('BDD Flux'!C89="","",'BDD Flux'!C89)</f>
        <v>Etrivères en cuir</v>
      </c>
      <c r="D87" s="43" t="str">
        <f>IF('BDD Flux'!D89="","",'BDD Flux'!D89)</f>
        <v>Description inutile ou indisponible à date</v>
      </c>
    </row>
    <row r="88" spans="2:4">
      <c r="B88" s="42" t="str">
        <f>IF('BDD Flux'!B90="","",'BDD Flux'!B90)</f>
        <v>Equitation, sport canin…</v>
      </c>
      <c r="C88" s="42" t="str">
        <f>IF('BDD Flux'!C90="","",'BDD Flux'!C90)</f>
        <v>Guetres en cuir</v>
      </c>
      <c r="D88" s="43" t="str">
        <f>IF('BDD Flux'!D90="","",'BDD Flux'!D90)</f>
        <v>Description inutile ou indisponible à date</v>
      </c>
    </row>
    <row r="89" spans="2:4">
      <c r="B89" s="42" t="str">
        <f>IF('BDD Flux'!B91="","",'BDD Flux'!B91)</f>
        <v>Equitation, sport canin…</v>
      </c>
      <c r="C89" s="42" t="str">
        <f>IF('BDD Flux'!C91="","",'BDD Flux'!C91)</f>
        <v>Guetres (hors cuir)</v>
      </c>
      <c r="D89" s="43" t="str">
        <f>IF('BDD Flux'!D91="","",'BDD Flux'!D91)</f>
        <v>Description inutile ou indisponible à date</v>
      </c>
    </row>
    <row r="90" spans="2:4">
      <c r="B90" s="42" t="str">
        <f>IF('BDD Flux'!B92="","",'BDD Flux'!B92)</f>
        <v>Equitation, sport canin…</v>
      </c>
      <c r="C90" s="42" t="str">
        <f>IF('BDD Flux'!C92="","",'BDD Flux'!C92)</f>
        <v>Harnais de canycross</v>
      </c>
      <c r="D90" s="43" t="str">
        <f>IF('BDD Flux'!D92="","",'BDD Flux'!D92)</f>
        <v>Description inutile ou indisponible à date</v>
      </c>
    </row>
    <row r="91" spans="2:4">
      <c r="B91" s="42" t="str">
        <f>IF('BDD Flux'!B93="","",'BDD Flux'!B93)</f>
        <v>Equitation, sport canin…</v>
      </c>
      <c r="C91" s="42" t="str">
        <f>IF('BDD Flux'!C93="","",'BDD Flux'!C93)</f>
        <v>Obstacles (hors bois)</v>
      </c>
      <c r="D91" s="43" t="str">
        <f>IF('BDD Flux'!D93="","",'BDD Flux'!D93)</f>
        <v>Obstacle que doit surmonter le cheval dans la pratique de l'équitation, généralement en sautant par-dessus</v>
      </c>
    </row>
    <row r="92" spans="2:4">
      <c r="B92" s="42" t="str">
        <f>IF('BDD Flux'!B94="","",'BDD Flux'!B94)</f>
        <v>Equitation, sport canin…</v>
      </c>
      <c r="C92" s="42" t="str">
        <f>IF('BDD Flux'!C94="","",'BDD Flux'!C94)</f>
        <v>Obstacles en bois</v>
      </c>
      <c r="D92" s="43" t="str">
        <f>IF('BDD Flux'!D94="","",'BDD Flux'!D94)</f>
        <v>Obstacle que doit surmonter le cheval dans la pratique de l'équitation, généralement en sautant par-dessus</v>
      </c>
    </row>
    <row r="93" spans="2:4">
      <c r="B93" s="42" t="str">
        <f>IF('BDD Flux'!B95="","",'BDD Flux'!B95)</f>
        <v>Equitation, sport canin…</v>
      </c>
      <c r="C93" s="42" t="str">
        <f>IF('BDD Flux'!C95="","",'BDD Flux'!C95)</f>
        <v>Sangles en cuir</v>
      </c>
      <c r="D93" s="43" t="str">
        <f>IF('BDD Flux'!D95="","",'BDD Flux'!D95)</f>
        <v>Description inutile ou indisponible à date</v>
      </c>
    </row>
    <row r="94" spans="2:4">
      <c r="B94" s="42" t="str">
        <f>IF('BDD Flux'!B96="","",'BDD Flux'!B96)</f>
        <v>Equitation, sport canin…</v>
      </c>
      <c r="C94" s="42" t="str">
        <f>IF('BDD Flux'!C96="","",'BDD Flux'!C96)</f>
        <v>Selles en cuir</v>
      </c>
      <c r="D94" s="43" t="str">
        <f>IF('BDD Flux'!D96="","",'BDD Flux'!D96)</f>
        <v>Description inutile ou indisponible à date</v>
      </c>
    </row>
    <row r="95" spans="2:4">
      <c r="B95" s="42" t="str">
        <f>IF('BDD Flux'!B97="","",'BDD Flux'!B97)</f>
        <v>Fitness, Musculation, Yoga</v>
      </c>
      <c r="C95" s="42" t="str">
        <f>IF('BDD Flux'!C97="","",'BDD Flux'!C97)</f>
        <v>Accessoires de yoga &amp; pilate</v>
      </c>
      <c r="D95" s="43" t="str">
        <f>IF('BDD Flux'!D97="","",'BDD Flux'!D97)</f>
        <v>Bolster, zafu, brique yoga, yoga pad, anneau de pilates, roue de yoga, banc de méditation</v>
      </c>
    </row>
    <row r="96" spans="2:4">
      <c r="B96" s="42" t="str">
        <f>IF('BDD Flux'!B98="","",'BDD Flux'!B98)</f>
        <v>Fitness, Musculation, Yoga</v>
      </c>
      <c r="C96" s="42" t="str">
        <f>IF('BDD Flux'!C98="","",'BDD Flux'!C98)</f>
        <v>Autres Équipements de Protection Individuelle (EPI)</v>
      </c>
      <c r="D96" s="43" t="str">
        <f>IF('BDD Flux'!D98="","",'BDD Flux'!D98)</f>
        <v>Jambière, protections des poignets, coudes, genouillère, chevillère, ceinture lombaire, etc</v>
      </c>
    </row>
    <row r="97" spans="2:4">
      <c r="B97" s="42" t="str">
        <f>IF('BDD Flux'!B99="","",'BDD Flux'!B99)</f>
        <v>Fitness, Musculation, Yoga</v>
      </c>
      <c r="C97" s="42" t="str">
        <f>IF('BDD Flux'!C99="","",'BDD Flux'!C99)</f>
        <v>Autres produits et pièces détachées (hors métallique et plastique)</v>
      </c>
      <c r="D97" s="43" t="str">
        <f>IF('BDD Flux'!D99="","",'BDD Flux'!D99)</f>
        <v>Description inutile ou indisponible à date</v>
      </c>
    </row>
    <row r="98" spans="2:4">
      <c r="B98" s="42" t="str">
        <f>IF('BDD Flux'!B100="","",'BDD Flux'!B100)</f>
        <v>Fitness, Musculation, Yoga</v>
      </c>
      <c r="C98" s="42" t="str">
        <f>IF('BDD Flux'!C100="","",'BDD Flux'!C100)</f>
        <v>Autres produits et pièces détachées majoritairement métallique (&gt;50% de métal)</v>
      </c>
      <c r="D98" s="43" t="str">
        <f>IF('BDD Flux'!D100="","",'BDD Flux'!D100)</f>
        <v>Description inutile ou indisponible à date</v>
      </c>
    </row>
    <row r="99" spans="2:4">
      <c r="B99" s="42" t="str">
        <f>IF('BDD Flux'!B101="","",'BDD Flux'!B101)</f>
        <v>Fitness, Musculation, Yoga</v>
      </c>
      <c r="C99" s="42" t="str">
        <f>IF('BDD Flux'!C101="","",'BDD Flux'!C101)</f>
        <v>Autres produits et pièces détachées majoritairement plastique (&gt;50% de plastique)</v>
      </c>
      <c r="D99" s="43" t="str">
        <f>IF('BDD Flux'!D101="","",'BDD Flux'!D101)</f>
        <v>Description inutile ou indisponible à date</v>
      </c>
    </row>
    <row r="100" spans="2:4">
      <c r="B100" s="42" t="str">
        <f>IF('BDD Flux'!B102="","",'BDD Flux'!B102)</f>
        <v>Fitness, Musculation, Yoga</v>
      </c>
      <c r="C100" s="42" t="str">
        <f>IF('BDD Flux'!C102="","",'BDD Flux'!C102)</f>
        <v>Bagageries - Sacs - Housses</v>
      </c>
      <c r="D100" s="43" t="str">
        <f>IF('BDD Flux'!D102="","",'BDD Flux'!D102)</f>
        <v>Bagagerie sportive permettant de transporter un article de sport</v>
      </c>
    </row>
    <row r="101" spans="2:4">
      <c r="B101" s="42" t="str">
        <f>IF('BDD Flux'!B103="","",'BDD Flux'!B103)</f>
        <v>Fitness, Musculation, Yoga</v>
      </c>
      <c r="C101" s="42" t="str">
        <f>IF('BDD Flux'!C103="","",'BDD Flux'!C103)</f>
        <v>Balles lestée, Swiss balls, Ballons d'équilibre, Médecine balls</v>
      </c>
      <c r="D101" s="43" t="str">
        <f>IF('BDD Flux'!D103="","",'BDD Flux'!D103)</f>
        <v>Description inutile ou indisponible à date</v>
      </c>
    </row>
    <row r="102" spans="2:4">
      <c r="B102" s="42" t="str">
        <f>IF('BDD Flux'!B104="","",'BDD Flux'!B104)</f>
        <v>Fitness, Musculation, Yoga</v>
      </c>
      <c r="C102" s="42" t="str">
        <f>IF('BDD Flux'!C104="","",'BDD Flux'!C104)</f>
        <v>Cordes à sauter</v>
      </c>
      <c r="D102" s="43" t="str">
        <f>IF('BDD Flux'!D104="","",'BDD Flux'!D104)</f>
        <v>Description inutile ou indisponible à date</v>
      </c>
    </row>
    <row r="103" spans="2:4">
      <c r="B103" s="42" t="str">
        <f>IF('BDD Flux'!B105="","",'BDD Flux'!B105)</f>
        <v>Fitness, Musculation, Yoga</v>
      </c>
      <c r="C103" s="42" t="str">
        <f>IF('BDD Flux'!C105="","",'BDD Flux'!C105)</f>
        <v>Elastiques &amp; bandes de résistance</v>
      </c>
      <c r="D103" s="43" t="str">
        <f>IF('BDD Flux'!D105="","",'BDD Flux'!D105)</f>
        <v>Description inutile ou indisponible à date</v>
      </c>
    </row>
    <row r="104" spans="2:4">
      <c r="B104" s="42" t="str">
        <f>IF('BDD Flux'!B106="","",'BDD Flux'!B106)</f>
        <v>Fitness, Musculation, Yoga</v>
      </c>
      <c r="C104" s="42" t="str">
        <f>IF('BDD Flux'!C106="","",'BDD Flux'!C106)</f>
        <v>Equipement de fitness et musculation non électrique (hors poids et haltères)</v>
      </c>
      <c r="D104" s="43" t="str">
        <f>IF('BDD Flux'!D106="","",'BDD Flux'!D106)</f>
        <v>Ex : Machine de développé couché, banc de musculation, vélo non électrique, rameur non électrique</v>
      </c>
    </row>
    <row r="105" spans="2:4">
      <c r="B105" s="42" t="str">
        <f>IF('BDD Flux'!B107="","",'BDD Flux'!B107)</f>
        <v>Fitness, Musculation, Yoga</v>
      </c>
      <c r="C105" s="42" t="str">
        <f>IF('BDD Flux'!C107="","",'BDD Flux'!C107)</f>
        <v>Haltères et barres d'halthérophilie</v>
      </c>
      <c r="D105" s="43" t="str">
        <f>IF('BDD Flux'!D107="","",'BDD Flux'!D107)</f>
        <v>Description inutile ou indisponible à date</v>
      </c>
    </row>
    <row r="106" spans="2:4">
      <c r="B106" s="42" t="str">
        <f>IF('BDD Flux'!B108="","",'BDD Flux'!B108)</f>
        <v>Fitness, Musculation, Yoga</v>
      </c>
      <c r="C106" s="42" t="str">
        <f>IF('BDD Flux'!C108="","",'BDD Flux'!C108)</f>
        <v>Matelas et modules en mousse</v>
      </c>
      <c r="D106" s="43" t="str">
        <f>IF('BDD Flux'!D108="","",'BDD Flux'!D108)</f>
        <v>Matelas / tapis de protection pour s'exercer et s'étirer au sol</v>
      </c>
    </row>
    <row r="107" spans="2:4">
      <c r="B107" s="42" t="str">
        <f>IF('BDD Flux'!B109="","",'BDD Flux'!B109)</f>
        <v>Fitness, Musculation, Yoga</v>
      </c>
      <c r="C107" s="42" t="str">
        <f>IF('BDD Flux'!C109="","",'BDD Flux'!C109)</f>
        <v>Poids, disques &amp; kettlebells</v>
      </c>
      <c r="D107" s="43" t="str">
        <f>IF('BDD Flux'!D109="","",'BDD Flux'!D109)</f>
        <v>Description inutile ou indisponible à date</v>
      </c>
    </row>
    <row r="108" spans="2:4">
      <c r="B108" s="42" t="str">
        <f>IF('BDD Flux'!B110="","",'BDD Flux'!B110)</f>
        <v>Fitness, Musculation, Yoga</v>
      </c>
      <c r="C108" s="42" t="str">
        <f>IF('BDD Flux'!C110="","",'BDD Flux'!C110)</f>
        <v>Pompes &amp; gonfleurs</v>
      </c>
      <c r="D108" s="43" t="str">
        <f>IF('BDD Flux'!D110="","",'BDD Flux'!D110)</f>
        <v>Description inutile ou indisponible à date</v>
      </c>
    </row>
    <row r="109" spans="2:4">
      <c r="B109" s="42" t="str">
        <f>IF('BDD Flux'!B111="","",'BDD Flux'!B111)</f>
        <v>Fitness, Musculation, Yoga</v>
      </c>
      <c r="C109" s="42" t="str">
        <f>IF('BDD Flux'!C111="","",'BDD Flux'!C111)</f>
        <v>Steps</v>
      </c>
      <c r="D109" s="43" t="str">
        <f>IF('BDD Flux'!D111="","",'BDD Flux'!D111)</f>
        <v>Marchepied permettant de réaliser de nombreux exercices physiques</v>
      </c>
    </row>
    <row r="110" spans="2:4">
      <c r="B110" s="42" t="str">
        <f>IF('BDD Flux'!B112="","",'BDD Flux'!B112)</f>
        <v>Fitness, Musculation, Yoga</v>
      </c>
      <c r="C110" s="42" t="str">
        <f>IF('BDD Flux'!C112="","",'BDD Flux'!C112)</f>
        <v>Tapis de sol (hors rembourrage mousse)</v>
      </c>
      <c r="D110" s="43" t="str">
        <f>IF('BDD Flux'!D112="","",'BDD Flux'!D112)</f>
        <v>Description inutile ou indisponible à date</v>
      </c>
    </row>
    <row r="111" spans="2:4">
      <c r="B111" s="42" t="str">
        <f>IF('BDD Flux'!B113="","",'BDD Flux'!B113)</f>
        <v>Gymnastique, Danse, Cirque…</v>
      </c>
      <c r="C111" s="42" t="str">
        <f>IF('BDD Flux'!C113="","",'BDD Flux'!C113)</f>
        <v>Anneaux</v>
      </c>
      <c r="D111" s="43" t="str">
        <f>IF('BDD Flux'!D113="","",'BDD Flux'!D113)</f>
        <v>Description inutile ou indisponible à date</v>
      </c>
    </row>
    <row r="112" spans="2:4">
      <c r="B112" s="42" t="str">
        <f>IF('BDD Flux'!B114="","",'BDD Flux'!B114)</f>
        <v>Gymnastique, Danse, Cirque…</v>
      </c>
      <c r="C112" s="42" t="str">
        <f>IF('BDD Flux'!C114="","",'BDD Flux'!C114)</f>
        <v>Accessoires de cirque</v>
      </c>
      <c r="D112" s="43" t="str">
        <f>IF('BDD Flux'!D114="","",'BDD Flux'!D114)</f>
        <v>Balles, echasses, yoyo, foulards, anneau, bâton du diable, massue, bollas, assiette chinoise, etc</v>
      </c>
    </row>
    <row r="113" spans="2:4">
      <c r="B113" s="42" t="str">
        <f>IF('BDD Flux'!B115="","",'BDD Flux'!B115)</f>
        <v>Gymnastique, Danse, Cirque…</v>
      </c>
      <c r="C113" s="42" t="str">
        <f>IF('BDD Flux'!C115="","",'BDD Flux'!C115)</f>
        <v>Autres Équipements de Protection Individuelle (EPI)</v>
      </c>
      <c r="D113" s="43" t="str">
        <f>IF('BDD Flux'!D115="","",'BDD Flux'!D115)</f>
        <v>Jambière, épaulière, protections de genoux, poignets, coudes, genouillère, chevillère, dorsale, manique, etc</v>
      </c>
    </row>
    <row r="114" spans="2:4">
      <c r="B114" s="42" t="str">
        <f>IF('BDD Flux'!B116="","",'BDD Flux'!B116)</f>
        <v>Gymnastique, Danse, Cirque…</v>
      </c>
      <c r="C114" s="42" t="str">
        <f>IF('BDD Flux'!C116="","",'BDD Flux'!C116)</f>
        <v>Autres produits et pièces détachées (hors métallique et plastique)</v>
      </c>
      <c r="D114" s="43" t="str">
        <f>IF('BDD Flux'!D116="","",'BDD Flux'!D116)</f>
        <v>Description inutile ou indisponible à date</v>
      </c>
    </row>
    <row r="115" spans="2:4">
      <c r="B115" s="42" t="str">
        <f>IF('BDD Flux'!B117="","",'BDD Flux'!B117)</f>
        <v>Gymnastique, Danse, Cirque…</v>
      </c>
      <c r="C115" s="42" t="str">
        <f>IF('BDD Flux'!C117="","",'BDD Flux'!C117)</f>
        <v>Autres produits et pièces détachées majoritairement métallique (&gt;50% de métal)</v>
      </c>
      <c r="D115" s="43" t="str">
        <f>IF('BDD Flux'!D117="","",'BDD Flux'!D117)</f>
        <v>Description inutile ou indisponible à date</v>
      </c>
    </row>
    <row r="116" spans="2:4">
      <c r="B116" s="42" t="str">
        <f>IF('BDD Flux'!B118="","",'BDD Flux'!B118)</f>
        <v>Gymnastique, Danse, Cirque…</v>
      </c>
      <c r="C116" s="42" t="str">
        <f>IF('BDD Flux'!C118="","",'BDD Flux'!C118)</f>
        <v>Autres produits et pièces détachées majoritairement plastique (&gt;50% de plastique)</v>
      </c>
      <c r="D116" s="43" t="str">
        <f>IF('BDD Flux'!D118="","",'BDD Flux'!D118)</f>
        <v>Description inutile ou indisponible à date</v>
      </c>
    </row>
    <row r="117" spans="2:4">
      <c r="B117" s="42" t="str">
        <f>IF('BDD Flux'!B119="","",'BDD Flux'!B119)</f>
        <v>Gymnastique, Danse, Cirque…</v>
      </c>
      <c r="C117" s="42" t="str">
        <f>IF('BDD Flux'!C119="","",'BDD Flux'!C119)</f>
        <v>Bagageries - Sacs - Housses</v>
      </c>
      <c r="D117" s="43" t="str">
        <f>IF('BDD Flux'!D119="","",'BDD Flux'!D119)</f>
        <v>Bagagerie sportive permettant de transporter un article de sport</v>
      </c>
    </row>
    <row r="118" spans="2:4">
      <c r="B118" s="42" t="str">
        <f>IF('BDD Flux'!B120="","",'BDD Flux'!B120)</f>
        <v>Gymnastique, Danse, Cirque…</v>
      </c>
      <c r="C118" s="42" t="str">
        <f>IF('BDD Flux'!C120="","",'BDD Flux'!C120)</f>
        <v>Barres de danse, barre de pole dance</v>
      </c>
      <c r="D118" s="43" t="str">
        <f>IF('BDD Flux'!D120="","",'BDD Flux'!D120)</f>
        <v>Description inutile ou indisponible à date</v>
      </c>
    </row>
    <row r="119" spans="2:4">
      <c r="B119" s="42" t="str">
        <f>IF('BDD Flux'!B121="","",'BDD Flux'!B121)</f>
        <v>Gymnastique, Danse, Cirque…</v>
      </c>
      <c r="C119" s="42" t="str">
        <f>IF('BDD Flux'!C121="","",'BDD Flux'!C121)</f>
        <v>Barres fixe / parallèles</v>
      </c>
      <c r="D119" s="43" t="str">
        <f>IF('BDD Flux'!D121="","",'BDD Flux'!D121)</f>
        <v>Description inutile ou indisponible à date</v>
      </c>
    </row>
    <row r="120" spans="2:4">
      <c r="B120" s="42" t="str">
        <f>IF('BDD Flux'!B122="","",'BDD Flux'!B122)</f>
        <v>Gymnastique, Danse, Cirque…</v>
      </c>
      <c r="C120" s="42" t="str">
        <f>IF('BDD Flux'!C122="","",'BDD Flux'!C122)</f>
        <v>Cerceaux</v>
      </c>
      <c r="D120" s="43" t="str">
        <f>IF('BDD Flux'!D122="","",'BDD Flux'!D122)</f>
        <v>Description inutile ou indisponible à date</v>
      </c>
    </row>
    <row r="121" spans="2:4">
      <c r="B121" s="42" t="str">
        <f>IF('BDD Flux'!B123="","",'BDD Flux'!B123)</f>
        <v>Gymnastique, Danse, Cirque…</v>
      </c>
      <c r="C121" s="42" t="str">
        <f>IF('BDD Flux'!C123="","",'BDD Flux'!C123)</f>
        <v>Chaussons de danse</v>
      </c>
      <c r="D121" s="43" t="str">
        <f>IF('BDD Flux'!D123="","",'BDD Flux'!D123)</f>
        <v xml:space="preserve">Pédilles, demi-pointes, pointes de danse, ballerines, etc </v>
      </c>
    </row>
    <row r="122" spans="2:4">
      <c r="B122" s="42" t="str">
        <f>IF('BDD Flux'!B124="","",'BDD Flux'!B124)</f>
        <v>Gymnastique, Danse, Cirque…</v>
      </c>
      <c r="C122" s="42" t="str">
        <f>IF('BDD Flux'!C124="","",'BDD Flux'!C124)</f>
        <v>Cheval d'arçons, cheval de saut</v>
      </c>
      <c r="D122" s="43" t="str">
        <f>IF('BDD Flux'!D124="","",'BDD Flux'!D124)</f>
        <v>Description inutile ou indisponible à date</v>
      </c>
    </row>
    <row r="123" spans="2:4">
      <c r="B123" s="42" t="str">
        <f>IF('BDD Flux'!B125="","",'BDD Flux'!B125)</f>
        <v>Gymnastique, Danse, Cirque…</v>
      </c>
      <c r="C123" s="42" t="str">
        <f>IF('BDD Flux'!C125="","",'BDD Flux'!C125)</f>
        <v>Matelas et modules en mousse</v>
      </c>
      <c r="D123" s="43" t="str">
        <f>IF('BDD Flux'!D125="","",'BDD Flux'!D125)</f>
        <v>Matelas / tapis de protection pour s'exercer et s'étirer au sol</v>
      </c>
    </row>
    <row r="124" spans="2:4">
      <c r="B124" s="42" t="str">
        <f>IF('BDD Flux'!B126="","",'BDD Flux'!B126)</f>
        <v>Gymnastique, Danse, Cirque…</v>
      </c>
      <c r="C124" s="42" t="str">
        <f>IF('BDD Flux'!C126="","",'BDD Flux'!C126)</f>
        <v>Poutres</v>
      </c>
      <c r="D124" s="43" t="str">
        <f>IF('BDD Flux'!D126="","",'BDD Flux'!D126)</f>
        <v>Description inutile ou indisponible à date</v>
      </c>
    </row>
    <row r="125" spans="2:4">
      <c r="B125" s="42" t="str">
        <f>IF('BDD Flux'!B127="","",'BDD Flux'!B127)</f>
        <v>Gymnastique, Danse, Cirque…</v>
      </c>
      <c r="C125" s="42" t="str">
        <f>IF('BDD Flux'!C127="","",'BDD Flux'!C127)</f>
        <v>Rubans de gymnastique</v>
      </c>
      <c r="D125" s="43" t="str">
        <f>IF('BDD Flux'!D127="","",'BDD Flux'!D127)</f>
        <v>Description inutile ou indisponible à date</v>
      </c>
    </row>
    <row r="126" spans="2:4">
      <c r="B126" s="42" t="str">
        <f>IF('BDD Flux'!B128="","",'BDD Flux'!B128)</f>
        <v>Gymnastique, Danse, Cirque…</v>
      </c>
      <c r="C126" s="42" t="str">
        <f>IF('BDD Flux'!C128="","",'BDD Flux'!C128)</f>
        <v>Tapis de sol (hors rembourrage mousse)</v>
      </c>
      <c r="D126" s="43" t="str">
        <f>IF('BDD Flux'!D128="","",'BDD Flux'!D128)</f>
        <v>Description inutile ou indisponible à date</v>
      </c>
    </row>
    <row r="127" spans="2:4">
      <c r="B127" s="42" t="str">
        <f>IF('BDD Flux'!B129="","",'BDD Flux'!B129)</f>
        <v>Gymnastique, Danse, Cirque…</v>
      </c>
      <c r="C127" s="42" t="str">
        <f>IF('BDD Flux'!C129="","",'BDD Flux'!C129)</f>
        <v>Tous matériels d'aquagym</v>
      </c>
      <c r="D127" s="43" t="str">
        <f>IF('BDD Flux'!D129="","",'BDD Flux'!D129)</f>
        <v>Exemples de produits : trampolines de piscine, tapis de course aquatique, aquabikes, ...</v>
      </c>
    </row>
    <row r="128" spans="2:4">
      <c r="B128" s="42" t="str">
        <f>IF('BDD Flux'!B130="","",'BDD Flux'!B130)</f>
        <v>Gymnastique, Danse, Cirque…</v>
      </c>
      <c r="C128" s="42" t="str">
        <f>IF('BDD Flux'!C130="","",'BDD Flux'!C130)</f>
        <v>Trampolines de salle</v>
      </c>
      <c r="D128" s="43" t="str">
        <f>IF('BDD Flux'!D130="","",'BDD Flux'!D130)</f>
        <v>Description inutile ou indisponible à date</v>
      </c>
    </row>
    <row r="129" spans="2:4">
      <c r="B129" s="42" t="str">
        <f>IF('BDD Flux'!B131="","",'BDD Flux'!B131)</f>
        <v>Gymnastique, Danse, Cirque…</v>
      </c>
      <c r="C129" s="42" t="str">
        <f>IF('BDD Flux'!C131="","",'BDD Flux'!C131)</f>
        <v>Trapèzes</v>
      </c>
      <c r="D129" s="43" t="str">
        <f>IF('BDD Flux'!D131="","",'BDD Flux'!D131)</f>
        <v>Description inutile ou indisponible à date</v>
      </c>
    </row>
    <row r="130" spans="2:4" ht="31">
      <c r="B130" s="42" t="str">
        <f>IF('BDD Flux'!B132="","",'BDD Flux'!B132)</f>
        <v>Sport d'équipe</v>
      </c>
      <c r="C130" s="42" t="str">
        <f>IF('BDD Flux'!C132="","",'BDD Flux'!C132)</f>
        <v>Autres Équipements de Protection Individuelle (EPI)</v>
      </c>
      <c r="D130" s="43" t="str">
        <f>IF('BDD Flux'!D132="","",'BDD Flux'!D132)</f>
        <v>Gants de gardien, Gants de hockey, baseball, jambière, épaulière, protections de genoux, poignets, coudes, genouillère, chevillère, dorsale, plastron, protèges dents, coque, etc</v>
      </c>
    </row>
    <row r="131" spans="2:4">
      <c r="B131" s="42" t="str">
        <f>IF('BDD Flux'!B133="","",'BDD Flux'!B133)</f>
        <v>Sport d'équipe</v>
      </c>
      <c r="C131" s="42" t="str">
        <f>IF('BDD Flux'!C133="","",'BDD Flux'!C133)</f>
        <v>Autres produits et pièces détachées (hors métallique et plastique)</v>
      </c>
      <c r="D131" s="43" t="str">
        <f>IF('BDD Flux'!D133="","",'BDD Flux'!D133)</f>
        <v>Description inutile ou indisponible à date</v>
      </c>
    </row>
    <row r="132" spans="2:4">
      <c r="B132" s="42" t="str">
        <f>IF('BDD Flux'!B134="","",'BDD Flux'!B134)</f>
        <v>Sport d'équipe</v>
      </c>
      <c r="C132" s="42" t="str">
        <f>IF('BDD Flux'!C134="","",'BDD Flux'!C134)</f>
        <v>Autres produits et pièces détachées majoritairement métallique (&gt;50% de métal)</v>
      </c>
      <c r="D132" s="43" t="str">
        <f>IF('BDD Flux'!D134="","",'BDD Flux'!D134)</f>
        <v>Description inutile ou indisponible à date</v>
      </c>
    </row>
    <row r="133" spans="2:4">
      <c r="B133" s="42" t="str">
        <f>IF('BDD Flux'!B135="","",'BDD Flux'!B135)</f>
        <v>Sport d'équipe</v>
      </c>
      <c r="C133" s="42" t="str">
        <f>IF('BDD Flux'!C135="","",'BDD Flux'!C135)</f>
        <v>Autres produits et pièces détachées majoritairement plastique (&gt;50% de plastique)</v>
      </c>
      <c r="D133" s="43" t="str">
        <f>IF('BDD Flux'!D135="","",'BDD Flux'!D135)</f>
        <v>Description inutile ou indisponible à date</v>
      </c>
    </row>
    <row r="134" spans="2:4">
      <c r="B134" s="42" t="str">
        <f>IF('BDD Flux'!B136="","",'BDD Flux'!B136)</f>
        <v>Sport d'équipe</v>
      </c>
      <c r="C134" s="42" t="str">
        <f>IF('BDD Flux'!C136="","",'BDD Flux'!C136)</f>
        <v>Bagageries - Sacs - Housses</v>
      </c>
      <c r="D134" s="43" t="str">
        <f>IF('BDD Flux'!D136="","",'BDD Flux'!D136)</f>
        <v>Bagagerie sportive permettant de transporter un article de sport</v>
      </c>
    </row>
    <row r="135" spans="2:4">
      <c r="B135" s="42" t="str">
        <f>IF('BDD Flux'!B137="","",'BDD Flux'!B137)</f>
        <v>Sport d'équipe</v>
      </c>
      <c r="C135" s="42" t="str">
        <f>IF('BDD Flux'!C137="","",'BDD Flux'!C137)</f>
        <v>Balles de baseball, softball, cricket, de hockey sur gazon, etc</v>
      </c>
      <c r="D135" s="43" t="str">
        <f>IF('BDD Flux'!D137="","",'BDD Flux'!D137)</f>
        <v>Description inutile ou indisponible à date</v>
      </c>
    </row>
    <row r="136" spans="2:4">
      <c r="B136" s="42" t="str">
        <f>IF('BDD Flux'!B138="","",'BDD Flux'!B138)</f>
        <v>Sport d'équipe</v>
      </c>
      <c r="C136" s="42" t="str">
        <f>IF('BDD Flux'!C138="","",'BDD Flux'!C138)</f>
        <v>Balles de sport collectif</v>
      </c>
      <c r="D136" s="43" t="str">
        <f>IF('BDD Flux'!D138="","",'BDD Flux'!D138)</f>
        <v>Description inutile ou indisponible à date</v>
      </c>
    </row>
    <row r="137" spans="2:4">
      <c r="B137" s="42" t="str">
        <f>IF('BDD Flux'!B139="","",'BDD Flux'!B139)</f>
        <v>Sport d'équipe</v>
      </c>
      <c r="C137" s="42" t="str">
        <f>IF('BDD Flux'!C139="","",'BDD Flux'!C139)</f>
        <v>Ballons de sport collectif</v>
      </c>
      <c r="D137" s="43" t="str">
        <f>IF('BDD Flux'!D139="","",'BDD Flux'!D139)</f>
        <v>Basketball, football, rugby, handball, volley, water-polo, football américain</v>
      </c>
    </row>
    <row r="138" spans="2:4">
      <c r="B138" s="42" t="str">
        <f>IF('BDD Flux'!B140="","",'BDD Flux'!B140)</f>
        <v>Sport d'équipe</v>
      </c>
      <c r="C138" s="42" t="str">
        <f>IF('BDD Flux'!C140="","",'BDD Flux'!C140)</f>
        <v>Buts, mini-buts et cages</v>
      </c>
      <c r="D138" s="43" t="str">
        <f>IF('BDD Flux'!D140="","",'BDD Flux'!D140)</f>
        <v>Cages de football, waterpolo</v>
      </c>
    </row>
    <row r="139" spans="2:4">
      <c r="B139" s="42" t="str">
        <f>IF('BDD Flux'!B141="","",'BDD Flux'!B141)</f>
        <v>Sport d'équipe</v>
      </c>
      <c r="C139" s="42" t="str">
        <f>IF('BDD Flux'!C141="","",'BDD Flux'!C141)</f>
        <v>Casques</v>
      </c>
      <c r="D139" s="43" t="str">
        <f>IF('BDD Flux'!D141="","",'BDD Flux'!D141)</f>
        <v>Casques de rugby, waterpolo, etc</v>
      </c>
    </row>
    <row r="140" spans="2:4">
      <c r="B140" s="42" t="str">
        <f>IF('BDD Flux'!B142="","",'BDD Flux'!B142)</f>
        <v>Sport d'équipe</v>
      </c>
      <c r="C140" s="42" t="str">
        <f>IF('BDD Flux'!C142="","",'BDD Flux'!C142)</f>
        <v>Chariots à ballon</v>
      </c>
      <c r="D140" s="43" t="str">
        <f>IF('BDD Flux'!D142="","",'BDD Flux'!D142)</f>
        <v>Description inutile ou indisponible à date</v>
      </c>
    </row>
    <row r="141" spans="2:4">
      <c r="B141" s="42" t="str">
        <f>IF('BDD Flux'!B143="","",'BDD Flux'!B143)</f>
        <v>Sport d'équipe</v>
      </c>
      <c r="C141" s="42" t="str">
        <f>IF('BDD Flux'!C143="","",'BDD Flux'!C143)</f>
        <v>Chaussures à crampons</v>
      </c>
      <c r="D141" s="43" t="str">
        <f>IF('BDD Flux'!D143="","",'BDD Flux'!D143)</f>
        <v>Chaussures à crampons moulées, hybrides ou fer</v>
      </c>
    </row>
    <row r="142" spans="2:4">
      <c r="B142" s="42" t="str">
        <f>IF('BDD Flux'!B144="","",'BDD Flux'!B144)</f>
        <v>Sport d'équipe</v>
      </c>
      <c r="C142" s="42" t="str">
        <f>IF('BDD Flux'!C144="","",'BDD Flux'!C144)</f>
        <v>Crosses</v>
      </c>
      <c r="D142" s="43" t="str">
        <f>IF('BDD Flux'!D144="","",'BDD Flux'!D144)</f>
        <v>Crosses pour pratiquer des sports tel que le hockey, le lacrosse…</v>
      </c>
    </row>
    <row r="143" spans="2:4">
      <c r="B143" s="42" t="str">
        <f>IF('BDD Flux'!B145="","",'BDD Flux'!B145)</f>
        <v>Sport d'équipe</v>
      </c>
      <c r="C143" s="42" t="str">
        <f>IF('BDD Flux'!C145="","",'BDD Flux'!C145)</f>
        <v>Filets</v>
      </c>
      <c r="D143" s="43" t="str">
        <f>IF('BDD Flux'!D145="","",'BDD Flux'!D145)</f>
        <v>Filet pour les paniers de basket-ball, football, handball, waterpolo, volley…</v>
      </c>
    </row>
    <row r="144" spans="2:4">
      <c r="B144" s="42" t="str">
        <f>IF('BDD Flux'!B146="","",'BDD Flux'!B146)</f>
        <v>Sport d'équipe</v>
      </c>
      <c r="C144" s="42" t="str">
        <f>IF('BDD Flux'!C146="","",'BDD Flux'!C146)</f>
        <v>Mini-haies</v>
      </c>
      <c r="D144" s="43" t="str">
        <f>IF('BDD Flux'!D146="","",'BDD Flux'!D146)</f>
        <v>Description inutile ou indisponible à date</v>
      </c>
    </row>
    <row r="145" spans="2:4">
      <c r="B145" s="42" t="str">
        <f>IF('BDD Flux'!B147="","",'BDD Flux'!B147)</f>
        <v>Sport d'équipe</v>
      </c>
      <c r="C145" s="42" t="str">
        <f>IF('BDD Flux'!C147="","",'BDD Flux'!C147)</f>
        <v>Paniers</v>
      </c>
      <c r="D145" s="43" t="str">
        <f>IF('BDD Flux'!D147="","",'BDD Flux'!D147)</f>
        <v>Description inutile ou indisponible à date</v>
      </c>
    </row>
    <row r="146" spans="2:4">
      <c r="B146" s="42" t="str">
        <f>IF('BDD Flux'!B148="","",'BDD Flux'!B148)</f>
        <v>Sport d'équipe</v>
      </c>
      <c r="C146" s="42" t="str">
        <f>IF('BDD Flux'!C148="","",'BDD Flux'!C148)</f>
        <v>Panneaux</v>
      </c>
      <c r="D146" s="43" t="str">
        <f>IF('BDD Flux'!D148="","",'BDD Flux'!D148)</f>
        <v>Description inutile ou indisponible à date</v>
      </c>
    </row>
    <row r="147" spans="2:4">
      <c r="B147" s="42" t="str">
        <f>IF('BDD Flux'!B149="","",'BDD Flux'!B149)</f>
        <v>Sport d'équipe</v>
      </c>
      <c r="C147" s="42" t="str">
        <f>IF('BDD Flux'!C149="","",'BDD Flux'!C149)</f>
        <v>Patins à glace</v>
      </c>
      <c r="D147" s="43" t="str">
        <f>IF('BDD Flux'!D149="","",'BDD Flux'!D149)</f>
        <v>Description inutile ou indisponible à date</v>
      </c>
    </row>
    <row r="148" spans="2:4">
      <c r="B148" s="42" t="str">
        <f>IF('BDD Flux'!B150="","",'BDD Flux'!B150)</f>
        <v>Sport d'équipe</v>
      </c>
      <c r="C148" s="42" t="str">
        <f>IF('BDD Flux'!C150="","",'BDD Flux'!C150)</f>
        <v>Plots, cônes et marqueurs de terrain</v>
      </c>
      <c r="D148" s="43" t="str">
        <f>IF('BDD Flux'!D150="","",'BDD Flux'!D150)</f>
        <v>Description inutile ou indisponible à date</v>
      </c>
    </row>
    <row r="149" spans="2:4">
      <c r="B149" s="42" t="str">
        <f>IF('BDD Flux'!B151="","",'BDD Flux'!B151)</f>
        <v>Sport d'équipe</v>
      </c>
      <c r="C149" s="42" t="str">
        <f>IF('BDD Flux'!C151="","",'BDD Flux'!C151)</f>
        <v>Pompes &amp; gonfleurs</v>
      </c>
      <c r="D149" s="43" t="str">
        <f>IF('BDD Flux'!D151="","",'BDD Flux'!D151)</f>
        <v>Description inutile ou indisponible à date</v>
      </c>
    </row>
    <row r="150" spans="2:4">
      <c r="B150" s="42" t="str">
        <f>IF('BDD Flux'!B152="","",'BDD Flux'!B152)</f>
        <v>Sport d'équipe</v>
      </c>
      <c r="C150" s="42" t="str">
        <f>IF('BDD Flux'!C152="","",'BDD Flux'!C152)</f>
        <v>Poteaux</v>
      </c>
      <c r="D150" s="43" t="str">
        <f>IF('BDD Flux'!D152="","",'BDD Flux'!D152)</f>
        <v>Description inutile ou indisponible à date</v>
      </c>
    </row>
    <row r="151" spans="2:4">
      <c r="B151" s="42" t="str">
        <f>IF('BDD Flux'!B153="","",'BDD Flux'!B153)</f>
        <v>Sport d'équipe</v>
      </c>
      <c r="C151" s="42" t="str">
        <f>IF('BDD Flux'!C153="","",'BDD Flux'!C153)</f>
        <v>Protèges-tibias</v>
      </c>
      <c r="D151" s="43" t="str">
        <f>IF('BDD Flux'!D153="","",'BDD Flux'!D153)</f>
        <v>Description inutile ou indisponible à date</v>
      </c>
    </row>
    <row r="152" spans="2:4">
      <c r="B152" s="42" t="str">
        <f>IF('BDD Flux'!B154="","",'BDD Flux'!B154)</f>
        <v>Sport d'équipe</v>
      </c>
      <c r="C152" s="42" t="str">
        <f>IF('BDD Flux'!C154="","",'BDD Flux'!C154)</f>
        <v>Roundnet, Spikeball</v>
      </c>
      <c r="D152" s="43" t="str">
        <f>IF('BDD Flux'!D154="","",'BDD Flux'!D154)</f>
        <v>Description inutile ou indisponible à date</v>
      </c>
    </row>
    <row r="153" spans="2:4">
      <c r="B153" s="42" t="str">
        <f>IF('BDD Flux'!B155="","",'BDD Flux'!B155)</f>
        <v>Sport d'équipe</v>
      </c>
      <c r="C153" s="42" t="str">
        <f>IF('BDD Flux'!C155="","",'BDD Flux'!C155)</f>
        <v>Sifflets</v>
      </c>
      <c r="D153" s="43" t="str">
        <f>IF('BDD Flux'!D155="","",'BDD Flux'!D155)</f>
        <v>Description inutile ou indisponible à date</v>
      </c>
    </row>
    <row r="154" spans="2:4">
      <c r="B154" s="42" t="str">
        <f>IF('BDD Flux'!B156="","",'BDD Flux'!B156)</f>
        <v>Sport de combat</v>
      </c>
      <c r="C154" s="42" t="str">
        <f>IF('BDD Flux'!C156="","",'BDD Flux'!C156)</f>
        <v>Armes (art martiaux)</v>
      </c>
      <c r="D154" s="43" t="str">
        <f>IF('BDD Flux'!D156="","",'BDD Flux'!D156)</f>
        <v>Exemple de produits : Bâton d'aïkido, Nunchaku, tonfa, arme d'escrime, etc</v>
      </c>
    </row>
    <row r="155" spans="2:4">
      <c r="B155" s="42" t="str">
        <f>IF('BDD Flux'!B157="","",'BDD Flux'!B157)</f>
        <v>Sport de combat</v>
      </c>
      <c r="C155" s="42" t="str">
        <f>IF('BDD Flux'!C157="","",'BDD Flux'!C157)</f>
        <v>Autres Équipements de Protection Individuelle (EPI)</v>
      </c>
      <c r="D155" s="43" t="str">
        <f>IF('BDD Flux'!D157="","",'BDD Flux'!D157)</f>
        <v>Bouclier, pao, patte d'ours, gilet de protection, masque d'escrime, de combat, etc</v>
      </c>
    </row>
    <row r="156" spans="2:4">
      <c r="B156" s="42" t="str">
        <f>IF('BDD Flux'!B158="","",'BDD Flux'!B158)</f>
        <v>Sport de combat</v>
      </c>
      <c r="C156" s="42" t="str">
        <f>IF('BDD Flux'!C158="","",'BDD Flux'!C158)</f>
        <v>Autres produits et pièces détachées (hors métallique et plastique)</v>
      </c>
      <c r="D156" s="43" t="str">
        <f>IF('BDD Flux'!D158="","",'BDD Flux'!D158)</f>
        <v>Description inutile ou indisponible à date</v>
      </c>
    </row>
    <row r="157" spans="2:4">
      <c r="B157" s="42" t="str">
        <f>IF('BDD Flux'!B159="","",'BDD Flux'!B159)</f>
        <v>Sport de combat</v>
      </c>
      <c r="C157" s="42" t="str">
        <f>IF('BDD Flux'!C159="","",'BDD Flux'!C159)</f>
        <v>Autres produits et pièces détachées majoritairement métallique (&gt;50% de métal)</v>
      </c>
      <c r="D157" s="43" t="str">
        <f>IF('BDD Flux'!D159="","",'BDD Flux'!D159)</f>
        <v>Description inutile ou indisponible à date</v>
      </c>
    </row>
    <row r="158" spans="2:4">
      <c r="B158" s="42" t="str">
        <f>IF('BDD Flux'!B160="","",'BDD Flux'!B160)</f>
        <v>Sport de combat</v>
      </c>
      <c r="C158" s="42" t="str">
        <f>IF('BDD Flux'!C160="","",'BDD Flux'!C160)</f>
        <v>Autres produits et pièces détachées majoritairement plastique (&gt;50% de plastique)</v>
      </c>
      <c r="D158" s="43" t="str">
        <f>IF('BDD Flux'!D160="","",'BDD Flux'!D160)</f>
        <v>Description inutile ou indisponible à date</v>
      </c>
    </row>
    <row r="159" spans="2:4">
      <c r="B159" s="42" t="str">
        <f>IF('BDD Flux'!B161="","",'BDD Flux'!B161)</f>
        <v>Sport de combat</v>
      </c>
      <c r="C159" s="42" t="str">
        <f>IF('BDD Flux'!C161="","",'BDD Flux'!C161)</f>
        <v>Bagageries - Sacs - Housses</v>
      </c>
      <c r="D159" s="43" t="str">
        <f>IF('BDD Flux'!D161="","",'BDD Flux'!D161)</f>
        <v>Bagagerie sportive permettant de transporter un article de sport</v>
      </c>
    </row>
    <row r="160" spans="2:4">
      <c r="B160" s="42" t="str">
        <f>IF('BDD Flux'!B162="","",'BDD Flux'!B162)</f>
        <v>Sport de combat</v>
      </c>
      <c r="C160" s="42" t="str">
        <f>IF('BDD Flux'!C162="","",'BDD Flux'!C162)</f>
        <v>Casques</v>
      </c>
      <c r="D160" s="43" t="str">
        <f>IF('BDD Flux'!D162="","",'BDD Flux'!D162)</f>
        <v>Description inutile ou indisponible à date</v>
      </c>
    </row>
    <row r="161" spans="2:4">
      <c r="B161" s="42" t="str">
        <f>IF('BDD Flux'!B163="","",'BDD Flux'!B163)</f>
        <v>Sport de combat</v>
      </c>
      <c r="C161" s="42" t="str">
        <f>IF('BDD Flux'!C163="","",'BDD Flux'!C163)</f>
        <v>Ceintures</v>
      </c>
      <c r="D161" s="43" t="str">
        <f>IF('BDD Flux'!D163="","",'BDD Flux'!D163)</f>
        <v>Description inutile ou indisponible à date</v>
      </c>
    </row>
    <row r="162" spans="2:4">
      <c r="B162" s="42" t="str">
        <f>IF('BDD Flux'!B164="","",'BDD Flux'!B164)</f>
        <v>Sport de combat</v>
      </c>
      <c r="C162" s="42" t="str">
        <f>IF('BDD Flux'!C164="","",'BDD Flux'!C164)</f>
        <v>Gants de boxe (hors cuir)</v>
      </c>
      <c r="D162" s="43" t="str">
        <f>IF('BDD Flux'!D164="","",'BDD Flux'!D164)</f>
        <v>Description inutile ou indisponible à date</v>
      </c>
    </row>
    <row r="163" spans="2:4">
      <c r="B163" s="42" t="str">
        <f>IF('BDD Flux'!B165="","",'BDD Flux'!B165)</f>
        <v>Sport de combat</v>
      </c>
      <c r="C163" s="42" t="str">
        <f>IF('BDD Flux'!C165="","",'BDD Flux'!C165)</f>
        <v>Gants de boxe en cuir</v>
      </c>
      <c r="D163" s="43" t="str">
        <f>IF('BDD Flux'!D165="","",'BDD Flux'!D165)</f>
        <v>Description inutile ou indisponible à date</v>
      </c>
    </row>
    <row r="164" spans="2:4">
      <c r="B164" s="42" t="str">
        <f>IF('BDD Flux'!B166="","",'BDD Flux'!B166)</f>
        <v>Sport de combat</v>
      </c>
      <c r="C164" s="42" t="str">
        <f>IF('BDD Flux'!C166="","",'BDD Flux'!C166)</f>
        <v>Kimonos, Kurkas, Do bok</v>
      </c>
      <c r="D164" s="43" t="str">
        <f>IF('BDD Flux'!D166="","",'BDD Flux'!D166)</f>
        <v>Description inutile ou indisponible à date</v>
      </c>
    </row>
    <row r="165" spans="2:4">
      <c r="B165" s="42" t="str">
        <f>IF('BDD Flux'!B167="","",'BDD Flux'!B167)</f>
        <v>Sport de combat</v>
      </c>
      <c r="C165" s="42" t="str">
        <f>IF('BDD Flux'!C167="","",'BDD Flux'!C167)</f>
        <v>Punching-balls, mannequins d'entraînement, sacs de frappe, poires de frappe</v>
      </c>
      <c r="D165" s="43" t="str">
        <f>IF('BDD Flux'!D167="","",'BDD Flux'!D167)</f>
        <v>Description inutile ou indisponible à date</v>
      </c>
    </row>
    <row r="166" spans="2:4">
      <c r="B166" s="42" t="str">
        <f>IF('BDD Flux'!B168="","",'BDD Flux'!B168)</f>
        <v>Sport de combat</v>
      </c>
      <c r="C166" s="42" t="str">
        <f>IF('BDD Flux'!C168="","",'BDD Flux'!C168)</f>
        <v>Zoorie</v>
      </c>
      <c r="D166" s="43" t="str">
        <f>IF('BDD Flux'!D168="","",'BDD Flux'!D168)</f>
        <v>Description inutile ou indisponible à date</v>
      </c>
    </row>
    <row r="167" spans="2:4">
      <c r="B167" s="42" t="str">
        <f>IF('BDD Flux'!B169="","",'BDD Flux'!B169)</f>
        <v>Sport de glace</v>
      </c>
      <c r="C167" s="42" t="str">
        <f>IF('BDD Flux'!C169="","",'BDD Flux'!C169)</f>
        <v>Autres Équipements de Protection Individuelle (EPI)</v>
      </c>
      <c r="D167" s="43" t="str">
        <f>IF('BDD Flux'!D169="","",'BDD Flux'!D169)</f>
        <v>Jambière, épaulière, protections de genoux, poignets, coudes, genouillère, chevillère, dorsale, etc</v>
      </c>
    </row>
    <row r="168" spans="2:4">
      <c r="B168" s="42" t="str">
        <f>IF('BDD Flux'!B170="","",'BDD Flux'!B170)</f>
        <v>Sport de glace</v>
      </c>
      <c r="C168" s="42" t="str">
        <f>IF('BDD Flux'!C170="","",'BDD Flux'!C170)</f>
        <v>Autres produits et pièces détachées (hors métallique et plastique)</v>
      </c>
      <c r="D168" s="43" t="str">
        <f>IF('BDD Flux'!D170="","",'BDD Flux'!D170)</f>
        <v>Description inutile ou indisponible à date</v>
      </c>
    </row>
    <row r="169" spans="2:4">
      <c r="B169" s="42" t="str">
        <f>IF('BDD Flux'!B171="","",'BDD Flux'!B171)</f>
        <v>Sport de glace</v>
      </c>
      <c r="C169" s="42" t="str">
        <f>IF('BDD Flux'!C171="","",'BDD Flux'!C171)</f>
        <v>Autres produits et pièces détachées majoritairement métallique (&gt;50% de métal)</v>
      </c>
      <c r="D169" s="43" t="str">
        <f>IF('BDD Flux'!D171="","",'BDD Flux'!D171)</f>
        <v>Description inutile ou indisponible à date</v>
      </c>
    </row>
    <row r="170" spans="2:4">
      <c r="B170" s="42" t="str">
        <f>IF('BDD Flux'!B172="","",'BDD Flux'!B172)</f>
        <v>Sport de glace</v>
      </c>
      <c r="C170" s="42" t="str">
        <f>IF('BDD Flux'!C172="","",'BDD Flux'!C172)</f>
        <v>Autres produits et pièces détachées majoritairement plastique (&gt;50% de plastique)</v>
      </c>
      <c r="D170" s="43" t="str">
        <f>IF('BDD Flux'!D172="","",'BDD Flux'!D172)</f>
        <v>Description inutile ou indisponible à date</v>
      </c>
    </row>
    <row r="171" spans="2:4">
      <c r="B171" s="42" t="str">
        <f>IF('BDD Flux'!B173="","",'BDD Flux'!B173)</f>
        <v>Sport de glace</v>
      </c>
      <c r="C171" s="42" t="str">
        <f>IF('BDD Flux'!C173="","",'BDD Flux'!C173)</f>
        <v>Bagageries - Sacs - Housses</v>
      </c>
      <c r="D171" s="43" t="str">
        <f>IF('BDD Flux'!D173="","",'BDD Flux'!D173)</f>
        <v>Bagagerie sportive permettant de transporter un article de sport</v>
      </c>
    </row>
    <row r="172" spans="2:4">
      <c r="B172" s="42" t="str">
        <f>IF('BDD Flux'!B174="","",'BDD Flux'!B174)</f>
        <v>Sport de glace</v>
      </c>
      <c r="C172" s="42" t="str">
        <f>IF('BDD Flux'!C174="","",'BDD Flux'!C174)</f>
        <v>Casques</v>
      </c>
      <c r="D172" s="43" t="str">
        <f>IF('BDD Flux'!D174="","",'BDD Flux'!D174)</f>
        <v>Description inutile ou indisponible à date</v>
      </c>
    </row>
    <row r="173" spans="2:4">
      <c r="B173" s="42" t="str">
        <f>IF('BDD Flux'!B175="","",'BDD Flux'!B175)</f>
        <v>Sport de glace</v>
      </c>
      <c r="C173" s="42" t="str">
        <f>IF('BDD Flux'!C175="","",'BDD Flux'!C175)</f>
        <v>Patins à glace</v>
      </c>
      <c r="D173" s="43" t="str">
        <f>IF('BDD Flux'!D175="","",'BDD Flux'!D175)</f>
        <v>Description inutile ou indisponible à date</v>
      </c>
    </row>
    <row r="174" spans="2:4">
      <c r="B174" s="42" t="str">
        <f>IF('BDD Flux'!B176="","",'BDD Flux'!B176)</f>
        <v>Sport de montagne / Outdoor</v>
      </c>
      <c r="C174" s="42" t="str">
        <f>IF('BDD Flux'!C176="","",'BDD Flux'!C176)</f>
        <v>Assurage</v>
      </c>
      <c r="D174" s="43" t="str">
        <f>IF('BDD Flux'!D176="","",'BDD Flux'!D176)</f>
        <v>Équipements divers tel que mousqueton, longe, dégaine, poignée d'ascension, descendeur, bloqueur, broche, poulie…</v>
      </c>
    </row>
    <row r="175" spans="2:4">
      <c r="B175" s="42" t="str">
        <f>IF('BDD Flux'!B177="","",'BDD Flux'!B177)</f>
        <v>Sport de montagne / Outdoor</v>
      </c>
      <c r="C175" s="42" t="str">
        <f>IF('BDD Flux'!C177="","",'BDD Flux'!C177)</f>
        <v>Autres Équipements de Protection Individuelle (EPI)</v>
      </c>
      <c r="D175" s="43" t="str">
        <f>IF('BDD Flux'!D177="","",'BDD Flux'!D177)</f>
        <v>Baudriers, harnais, culotte de rappel</v>
      </c>
    </row>
    <row r="176" spans="2:4">
      <c r="B176" s="42" t="str">
        <f>IF('BDD Flux'!B178="","",'BDD Flux'!B178)</f>
        <v>Sport de montagne / Outdoor</v>
      </c>
      <c r="C176" s="42" t="str">
        <f>IF('BDD Flux'!C178="","",'BDD Flux'!C178)</f>
        <v>Autres produits et pièces détachées (hors métallique et plastique)</v>
      </c>
      <c r="D176" s="43" t="str">
        <f>IF('BDD Flux'!D178="","",'BDD Flux'!D178)</f>
        <v>Description inutile ou indisponible à date</v>
      </c>
    </row>
    <row r="177" spans="2:4">
      <c r="B177" s="42" t="str">
        <f>IF('BDD Flux'!B179="","",'BDD Flux'!B179)</f>
        <v>Sport de montagne / Outdoor</v>
      </c>
      <c r="C177" s="42" t="str">
        <f>IF('BDD Flux'!C179="","",'BDD Flux'!C179)</f>
        <v>Autres produits et pièces détachées majoritairement métallique (&gt;50% de métal)</v>
      </c>
      <c r="D177" s="43" t="str">
        <f>IF('BDD Flux'!D179="","",'BDD Flux'!D179)</f>
        <v>Description inutile ou indisponible à date</v>
      </c>
    </row>
    <row r="178" spans="2:4">
      <c r="B178" s="42" t="str">
        <f>IF('BDD Flux'!B180="","",'BDD Flux'!B180)</f>
        <v>Sport de montagne / Outdoor</v>
      </c>
      <c r="C178" s="42" t="str">
        <f>IF('BDD Flux'!C180="","",'BDD Flux'!C180)</f>
        <v>Autres produits et pièces détachées majoritairement plastique (&gt;50% de plastique)</v>
      </c>
      <c r="D178" s="43" t="str">
        <f>IF('BDD Flux'!D180="","",'BDD Flux'!D180)</f>
        <v>Description inutile ou indisponible à date</v>
      </c>
    </row>
    <row r="179" spans="2:4">
      <c r="B179" s="42" t="str">
        <f>IF('BDD Flux'!B181="","",'BDD Flux'!B181)</f>
        <v>Sport de montagne / Outdoor</v>
      </c>
      <c r="C179" s="42" t="str">
        <f>IF('BDD Flux'!C181="","",'BDD Flux'!C181)</f>
        <v>Bagageries - Sacs - Housses</v>
      </c>
      <c r="D179" s="43" t="str">
        <f>IF('BDD Flux'!D181="","",'BDD Flux'!D181)</f>
        <v>Bagagerie sportive permettant de transporter un article de sport</v>
      </c>
    </row>
    <row r="180" spans="2:4">
      <c r="B180" s="42" t="str">
        <f>IF('BDD Flux'!B182="","",'BDD Flux'!B182)</f>
        <v>Sport de montagne / Outdoor</v>
      </c>
      <c r="C180" s="42" t="str">
        <f>IF('BDD Flux'!C182="","",'BDD Flux'!C182)</f>
        <v>Bâtons</v>
      </c>
      <c r="D180" s="43" t="str">
        <f>IF('BDD Flux'!D182="","",'BDD Flux'!D182)</f>
        <v>Bâtons de ski, de randonnée, de trek ...</v>
      </c>
    </row>
    <row r="181" spans="2:4">
      <c r="B181" s="42" t="str">
        <f>IF('BDD Flux'!B183="","",'BDD Flux'!B183)</f>
        <v>Sport de montagne / Outdoor</v>
      </c>
      <c r="C181" s="42" t="str">
        <f>IF('BDD Flux'!C183="","",'BDD Flux'!C183)</f>
        <v>Boots de snowboard</v>
      </c>
      <c r="D181" s="43" t="str">
        <f>IF('BDD Flux'!D183="","",'BDD Flux'!D183)</f>
        <v>Description inutile ou indisponible à date</v>
      </c>
    </row>
    <row r="182" spans="2:4">
      <c r="B182" s="42" t="str">
        <f>IF('BDD Flux'!B184="","",'BDD Flux'!B184)</f>
        <v>Sport de montagne / Outdoor</v>
      </c>
      <c r="C182" s="42" t="str">
        <f>IF('BDD Flux'!C184="","",'BDD Flux'!C184)</f>
        <v>Casques</v>
      </c>
      <c r="D182" s="43" t="str">
        <f>IF('BDD Flux'!D184="","",'BDD Flux'!D184)</f>
        <v>Description inutile ou indisponible à date</v>
      </c>
    </row>
    <row r="183" spans="2:4">
      <c r="B183" s="42" t="str">
        <f>IF('BDD Flux'!B185="","",'BDD Flux'!B185)</f>
        <v>Sport de montagne / Outdoor</v>
      </c>
      <c r="C183" s="42" t="str">
        <f>IF('BDD Flux'!C185="","",'BDD Flux'!C185)</f>
        <v>Chaussons d'escalade</v>
      </c>
      <c r="D183" s="43" t="str">
        <f>IF('BDD Flux'!D185="","",'BDD Flux'!D185)</f>
        <v>Description inutile ou indisponible à date</v>
      </c>
    </row>
    <row r="184" spans="2:4">
      <c r="B184" s="42" t="str">
        <f>IF('BDD Flux'!B186="","",'BDD Flux'!B186)</f>
        <v>Sport de montagne / Outdoor</v>
      </c>
      <c r="C184" s="42" t="str">
        <f>IF('BDD Flux'!C186="","",'BDD Flux'!C186)</f>
        <v>Chaussures de ski</v>
      </c>
      <c r="D184" s="43" t="str">
        <f>IF('BDD Flux'!D186="","",'BDD Flux'!D186)</f>
        <v>Description inutile ou indisponible à date</v>
      </c>
    </row>
    <row r="185" spans="2:4">
      <c r="B185" s="42" t="str">
        <f>IF('BDD Flux'!B187="","",'BDD Flux'!B187)</f>
        <v>Sport de montagne / Outdoor</v>
      </c>
      <c r="C185" s="42" t="str">
        <f>IF('BDD Flux'!C187="","",'BDD Flux'!C187)</f>
        <v>Cordes, cordelettes et longes</v>
      </c>
      <c r="D185" s="43" t="str">
        <f>IF('BDD Flux'!D187="","",'BDD Flux'!D187)</f>
        <v>Corde d'escalade / cordelette = petite corde / longes = encordement qui relie le grimpeur à un relai pour se sécuriser</v>
      </c>
    </row>
    <row r="186" spans="2:4" ht="31">
      <c r="B186" s="42" t="str">
        <f>IF('BDD Flux'!B188="","",'BDD Flux'!B188)</f>
        <v>Sport de montagne / Outdoor</v>
      </c>
      <c r="C186" s="42" t="str">
        <f>IF('BDD Flux'!C188="","",'BDD Flux'!C188)</f>
        <v>Crampons d'alpinisme, à neige</v>
      </c>
      <c r="D186" s="43" t="str">
        <f>IF('BDD Flux'!D188="","",'BDD Flux'!D188)</f>
        <v>Equipement en alpinisme qui s'utilise par paire et comporte un nombre variable de pointes. Il se fixe sous la chaussure pour permettre la progression sur la neige et la glace</v>
      </c>
    </row>
    <row r="187" spans="2:4">
      <c r="B187" s="42" t="str">
        <f>IF('BDD Flux'!B189="","",'BDD Flux'!B189)</f>
        <v>Sport de montagne / Outdoor</v>
      </c>
      <c r="C187" s="42" t="str">
        <f>IF('BDD Flux'!C189="","",'BDD Flux'!C189)</f>
        <v>Crashpads</v>
      </c>
      <c r="D187" s="43" t="str">
        <f>IF('BDD Flux'!D189="","",'BDD Flux'!D189)</f>
        <v>Description inutile ou indisponible à date</v>
      </c>
    </row>
    <row r="188" spans="2:4">
      <c r="B188" s="42" t="str">
        <f>IF('BDD Flux'!B190="","",'BDD Flux'!B190)</f>
        <v>Sport de montagne / Outdoor</v>
      </c>
      <c r="C188" s="42" t="str">
        <f>IF('BDD Flux'!C190="","",'BDD Flux'!C190)</f>
        <v>Fixations de ski, snowboard</v>
      </c>
      <c r="D188" s="43" t="str">
        <f>IF('BDD Flux'!D190="","",'BDD Flux'!D190)</f>
        <v>Fixation de ski reliant la chaussure de ski au ski</v>
      </c>
    </row>
    <row r="189" spans="2:4">
      <c r="B189" s="42" t="str">
        <f>IF('BDD Flux'!B191="","",'BDD Flux'!B191)</f>
        <v>Sport de montagne / Outdoor</v>
      </c>
      <c r="C189" s="42" t="str">
        <f>IF('BDD Flux'!C191="","",'BDD Flux'!C191)</f>
        <v>Guetres en cuir</v>
      </c>
      <c r="D189" s="43" t="str">
        <f>IF('BDD Flux'!D191="","",'BDD Flux'!D191)</f>
        <v>Description inutile ou indisponible à date</v>
      </c>
    </row>
    <row r="190" spans="2:4">
      <c r="B190" s="42" t="str">
        <f>IF('BDD Flux'!B192="","",'BDD Flux'!B192)</f>
        <v>Sport de montagne / Outdoor</v>
      </c>
      <c r="C190" s="42" t="str">
        <f>IF('BDD Flux'!C192="","",'BDD Flux'!C192)</f>
        <v>Guetres (hors cuir)</v>
      </c>
      <c r="D190" s="43" t="str">
        <f>IF('BDD Flux'!D192="","",'BDD Flux'!D192)</f>
        <v>Description inutile ou indisponible à date</v>
      </c>
    </row>
    <row r="191" spans="2:4">
      <c r="B191" s="42" t="str">
        <f>IF('BDD Flux'!B193="","",'BDD Flux'!B193)</f>
        <v>Sport de montagne / Outdoor</v>
      </c>
      <c r="C191" s="42" t="str">
        <f>IF('BDD Flux'!C193="","",'BDD Flux'!C193)</f>
        <v>Loupes, bathyscopes</v>
      </c>
      <c r="D191" s="43" t="str">
        <f>IF('BDD Flux'!D193="","",'BDD Flux'!D193)</f>
        <v>Description inutile ou indisponible à date</v>
      </c>
    </row>
    <row r="192" spans="2:4">
      <c r="B192" s="42" t="str">
        <f>IF('BDD Flux'!B194="","",'BDD Flux'!B194)</f>
        <v>Sport de montagne / Outdoor</v>
      </c>
      <c r="C192" s="42" t="str">
        <f>IF('BDD Flux'!C194="","",'BDD Flux'!C194)</f>
        <v>Luges</v>
      </c>
      <c r="D192" s="43" t="str">
        <f>IF('BDD Flux'!D194="","",'BDD Flux'!D194)</f>
        <v>Description inutile ou indisponible à date</v>
      </c>
    </row>
    <row r="193" spans="2:4">
      <c r="B193" s="42" t="str">
        <f>IF('BDD Flux'!B195="","",'BDD Flux'!B195)</f>
        <v>Sport de montagne / Outdoor</v>
      </c>
      <c r="C193" s="42" t="str">
        <f>IF('BDD Flux'!C195="","",'BDD Flux'!C195)</f>
        <v>Masque de ski</v>
      </c>
      <c r="D193" s="43" t="str">
        <f>IF('BDD Flux'!D195="","",'BDD Flux'!D195)</f>
        <v>Description inutile ou indisponible à date</v>
      </c>
    </row>
    <row r="194" spans="2:4">
      <c r="B194" s="42" t="str">
        <f>IF('BDD Flux'!B196="","",'BDD Flux'!B196)</f>
        <v>Sport de montagne / Outdoor</v>
      </c>
      <c r="C194" s="42" t="str">
        <f>IF('BDD Flux'!C196="","",'BDD Flux'!C196)</f>
        <v>Peaux pour ski</v>
      </c>
      <c r="D194" s="43" t="str">
        <f>IF('BDD Flux'!D196="","",'BDD Flux'!D196)</f>
        <v>Description inutile ou indisponible à date</v>
      </c>
    </row>
    <row r="195" spans="2:4">
      <c r="B195" s="42" t="str">
        <f>IF('BDD Flux'!B197="","",'BDD Flux'!B197)</f>
        <v>Sport de montagne / Outdoor</v>
      </c>
      <c r="C195" s="42" t="str">
        <f>IF('BDD Flux'!C197="","",'BDD Flux'!C197)</f>
        <v>Piolets</v>
      </c>
      <c r="D195" s="43" t="str">
        <f>IF('BDD Flux'!D197="","",'BDD Flux'!D197)</f>
        <v>Description inutile ou indisponible à date</v>
      </c>
    </row>
    <row r="196" spans="2:4">
      <c r="B196" s="42" t="str">
        <f>IF('BDD Flux'!B198="","",'BDD Flux'!B198)</f>
        <v>Sport de montagne / Outdoor</v>
      </c>
      <c r="C196" s="42" t="str">
        <f>IF('BDD Flux'!C198="","",'BDD Flux'!C198)</f>
        <v>Pompes &amp; gonfleurs</v>
      </c>
      <c r="D196" s="43" t="str">
        <f>IF('BDD Flux'!D198="","",'BDD Flux'!D198)</f>
        <v>Description inutile ou indisponible à date</v>
      </c>
    </row>
    <row r="197" spans="2:4">
      <c r="B197" s="42" t="str">
        <f>IF('BDD Flux'!B199="","",'BDD Flux'!B199)</f>
        <v>Sport de montagne / Outdoor</v>
      </c>
      <c r="C197" s="42" t="str">
        <f>IF('BDD Flux'!C199="","",'BDD Flux'!C199)</f>
        <v>Prises et modules d'escalade</v>
      </c>
      <c r="D197" s="43" t="str">
        <f>IF('BDD Flux'!D199="","",'BDD Flux'!D199)</f>
        <v>Description inutile ou indisponible à date</v>
      </c>
    </row>
    <row r="198" spans="2:4">
      <c r="B198" s="42" t="str">
        <f>IF('BDD Flux'!B200="","",'BDD Flux'!B200)</f>
        <v>Sport de montagne / Outdoor</v>
      </c>
      <c r="C198" s="42" t="str">
        <f>IF('BDD Flux'!C200="","",'BDD Flux'!C200)</f>
        <v>Raquettes à neige</v>
      </c>
      <c r="D198" s="43" t="str">
        <f>IF('BDD Flux'!D200="","",'BDD Flux'!D200)</f>
        <v>Description inutile ou indisponible à date</v>
      </c>
    </row>
    <row r="199" spans="2:4">
      <c r="B199" s="42" t="str">
        <f>IF('BDD Flux'!B201="","",'BDD Flux'!B201)</f>
        <v>Sport de montagne / Outdoor</v>
      </c>
      <c r="C199" s="42" t="str">
        <f>IF('BDD Flux'!C201="","",'BDD Flux'!C201)</f>
        <v>Sacs à dos porte-bébé pour randonée/trek</v>
      </c>
      <c r="D199" s="43" t="str">
        <f>IF('BDD Flux'!D201="","",'BDD Flux'!D201)</f>
        <v>Description inutile ou indisponible à date</v>
      </c>
    </row>
    <row r="200" spans="2:4">
      <c r="B200" s="42" t="str">
        <f>IF('BDD Flux'!B202="","",'BDD Flux'!B202)</f>
        <v>Sport de montagne / Outdoor</v>
      </c>
      <c r="C200" s="42" t="str">
        <f>IF('BDD Flux'!C202="","",'BDD Flux'!C202)</f>
        <v>Sacs de randonnée</v>
      </c>
      <c r="D200" s="43" t="str">
        <f>IF('BDD Flux'!D202="","",'BDD Flux'!D202)</f>
        <v>Description inutile ou indisponible à date</v>
      </c>
    </row>
    <row r="201" spans="2:4">
      <c r="B201" s="42" t="str">
        <f>IF('BDD Flux'!B203="","",'BDD Flux'!B203)</f>
        <v>Sport de montagne / Outdoor</v>
      </c>
      <c r="C201" s="42" t="str">
        <f>IF('BDD Flux'!C203="","",'BDD Flux'!C203)</f>
        <v>Skis</v>
      </c>
      <c r="D201" s="43" t="str">
        <f>IF('BDD Flux'!D203="","",'BDD Flux'!D203)</f>
        <v>Skis alpins, monoskis, skis de randonnée, telemarks, skis de fond etc</v>
      </c>
    </row>
    <row r="202" spans="2:4">
      <c r="B202" s="42" t="str">
        <f>IF('BDD Flux'!B204="","",'BDD Flux'!B204)</f>
        <v>Sport de montagne / Outdoor</v>
      </c>
      <c r="C202" s="42" t="str">
        <f>IF('BDD Flux'!C204="","",'BDD Flux'!C204)</f>
        <v>Slacklines</v>
      </c>
      <c r="D202" s="43" t="str">
        <f>IF('BDD Flux'!D204="","",'BDD Flux'!D204)</f>
        <v>Description inutile ou indisponible à date</v>
      </c>
    </row>
    <row r="203" spans="2:4">
      <c r="B203" s="42" t="str">
        <f>IF('BDD Flux'!B205="","",'BDD Flux'!B205)</f>
        <v>Sport de montagne / Outdoor</v>
      </c>
      <c r="C203" s="42" t="str">
        <f>IF('BDD Flux'!C205="","",'BDD Flux'!C205)</f>
        <v>Snowboards, split boards</v>
      </c>
      <c r="D203" s="43" t="str">
        <f>IF('BDD Flux'!D205="","",'BDD Flux'!D205)</f>
        <v>Description inutile ou indisponible à date</v>
      </c>
    </row>
    <row r="204" spans="2:4">
      <c r="B204" s="42" t="str">
        <f>IF('BDD Flux'!B206="","",'BDD Flux'!B206)</f>
        <v>Sport de montagne / Outdoor</v>
      </c>
      <c r="C204" s="42" t="str">
        <f>IF('BDD Flux'!C206="","",'BDD Flux'!C206)</f>
        <v>Tapis de sol</v>
      </c>
      <c r="D204" s="43" t="str">
        <f>IF('BDD Flux'!D206="","",'BDD Flux'!D206)</f>
        <v>Hors matelas autogonflants, matelas gonflables</v>
      </c>
    </row>
    <row r="205" spans="2:4">
      <c r="B205" s="42" t="str">
        <f>IF('BDD Flux'!B207="","",'BDD Flux'!B207)</f>
        <v>Sport de montagne / Outdoor</v>
      </c>
      <c r="C205" s="42" t="str">
        <f>IF('BDD Flux'!C207="","",'BDD Flux'!C207)</f>
        <v>Tentes</v>
      </c>
      <c r="D205" s="43" t="str">
        <f>IF('BDD Flux'!D207="","",'BDD Flux'!D207)</f>
        <v>Description inutile ou indisponible à date</v>
      </c>
    </row>
    <row r="206" spans="2:4">
      <c r="B206" s="42" t="str">
        <f>IF('BDD Flux'!B208="","",'BDD Flux'!B208)</f>
        <v>Sport de raquette</v>
      </c>
      <c r="C206" s="42" t="str">
        <f>IF('BDD Flux'!C208="","",'BDD Flux'!C208)</f>
        <v>Autres Équipements de Protection Individuelle (EPI)</v>
      </c>
      <c r="D206" s="43" t="str">
        <f>IF('BDD Flux'!D208="","",'BDD Flux'!D208)</f>
        <v>Jambière, épaulière, protections de genoux, poignets, coudes, genouillère, chevillère, dorsale,  coque, etc</v>
      </c>
    </row>
    <row r="207" spans="2:4">
      <c r="B207" s="42" t="str">
        <f>IF('BDD Flux'!B209="","",'BDD Flux'!B209)</f>
        <v>Sport de raquette</v>
      </c>
      <c r="C207" s="42" t="str">
        <f>IF('BDD Flux'!C209="","",'BDD Flux'!C209)</f>
        <v>Autres produits et pièces détachées (hors métallique et plastique)</v>
      </c>
      <c r="D207" s="43" t="str">
        <f>IF('BDD Flux'!D209="","",'BDD Flux'!D209)</f>
        <v>Description inutile ou indisponible à date</v>
      </c>
    </row>
    <row r="208" spans="2:4">
      <c r="B208" s="42" t="str">
        <f>IF('BDD Flux'!B210="","",'BDD Flux'!B210)</f>
        <v>Sport de raquette</v>
      </c>
      <c r="C208" s="42" t="str">
        <f>IF('BDD Flux'!C210="","",'BDD Flux'!C210)</f>
        <v>Autres produits et pièces détachées majoritairement métallique (&gt;50% de métal)</v>
      </c>
      <c r="D208" s="43" t="str">
        <f>IF('BDD Flux'!D210="","",'BDD Flux'!D210)</f>
        <v>Description inutile ou indisponible à date</v>
      </c>
    </row>
    <row r="209" spans="2:4">
      <c r="B209" s="42" t="str">
        <f>IF('BDD Flux'!B211="","",'BDD Flux'!B211)</f>
        <v>Sport de raquette</v>
      </c>
      <c r="C209" s="42" t="str">
        <f>IF('BDD Flux'!C211="","",'BDD Flux'!C211)</f>
        <v>Autres produits et pièces détachées majoritairement plastique (&gt;50% de plastique)</v>
      </c>
      <c r="D209" s="43" t="str">
        <f>IF('BDD Flux'!D211="","",'BDD Flux'!D211)</f>
        <v>Description inutile ou indisponible à date</v>
      </c>
    </row>
    <row r="210" spans="2:4">
      <c r="B210" s="42" t="str">
        <f>IF('BDD Flux'!B212="","",'BDD Flux'!B212)</f>
        <v>Sport de raquette</v>
      </c>
      <c r="C210" s="42" t="str">
        <f>IF('BDD Flux'!C212="","",'BDD Flux'!C212)</f>
        <v>Bagageries - Sacs - Housses</v>
      </c>
      <c r="D210" s="43" t="str">
        <f>IF('BDD Flux'!D212="","",'BDD Flux'!D212)</f>
        <v>Bagagerie sportive permettant de transporter un article de sport</v>
      </c>
    </row>
    <row r="211" spans="2:4">
      <c r="B211" s="42" t="str">
        <f>IF('BDD Flux'!B213="","",'BDD Flux'!B213)</f>
        <v>Sport de raquette</v>
      </c>
      <c r="C211" s="42" t="str">
        <f>IF('BDD Flux'!C213="","",'BDD Flux'!C213)</f>
        <v>Balles de squash</v>
      </c>
      <c r="D211" s="43" t="str">
        <f>IF('BDD Flux'!D213="","",'BDD Flux'!D213)</f>
        <v>Description inutile ou indisponible à date</v>
      </c>
    </row>
    <row r="212" spans="2:4">
      <c r="B212" s="42" t="str">
        <f>IF('BDD Flux'!B214="","",'BDD Flux'!B214)</f>
        <v>Sport de raquette</v>
      </c>
      <c r="C212" s="42" t="str">
        <f>IF('BDD Flux'!C214="","",'BDD Flux'!C214)</f>
        <v>Balles de tennis, padel, etc</v>
      </c>
      <c r="D212" s="43" t="str">
        <f>IF('BDD Flux'!D214="","",'BDD Flux'!D214)</f>
        <v>Description inutile ou indisponible à date</v>
      </c>
    </row>
    <row r="213" spans="2:4">
      <c r="B213" s="42" t="str">
        <f>IF('BDD Flux'!B215="","",'BDD Flux'!B215)</f>
        <v>Sport de raquette</v>
      </c>
      <c r="C213" s="42" t="str">
        <f>IF('BDD Flux'!C215="","",'BDD Flux'!C215)</f>
        <v>Balles de tennis de table</v>
      </c>
      <c r="D213" s="43" t="str">
        <f>IF('BDD Flux'!D215="","",'BDD Flux'!D215)</f>
        <v>Description inutile ou indisponible à date</v>
      </c>
    </row>
    <row r="214" spans="2:4">
      <c r="B214" s="42" t="str">
        <f>IF('BDD Flux'!B216="","",'BDD Flux'!B216)</f>
        <v>Sport de raquette</v>
      </c>
      <c r="C214" s="42" t="str">
        <f>IF('BDD Flux'!C216="","",'BDD Flux'!C216)</f>
        <v>Battes de baseball, cricket</v>
      </c>
      <c r="D214" s="43" t="str">
        <f>IF('BDD Flux'!D216="","",'BDD Flux'!D216)</f>
        <v>Description inutile ou indisponible à date</v>
      </c>
    </row>
    <row r="215" spans="2:4">
      <c r="B215" s="42" t="str">
        <f>IF('BDD Flux'!B217="","",'BDD Flux'!B217)</f>
        <v>Sport de raquette</v>
      </c>
      <c r="C215" s="42" t="str">
        <f>IF('BDD Flux'!C217="","",'BDD Flux'!C217)</f>
        <v>Filets</v>
      </c>
      <c r="D215" s="43" t="str">
        <f>IF('BDD Flux'!D217="","",'BDD Flux'!D217)</f>
        <v>Filets de badminton, tennis..</v>
      </c>
    </row>
    <row r="216" spans="2:4">
      <c r="B216" s="42" t="str">
        <f>IF('BDD Flux'!B218="","",'BDD Flux'!B218)</f>
        <v>Sport de raquette</v>
      </c>
      <c r="C216" s="42" t="str">
        <f>IF('BDD Flux'!C218="","",'BDD Flux'!C218)</f>
        <v>Masques</v>
      </c>
      <c r="D216" s="43" t="str">
        <f>IF('BDD Flux'!D218="","",'BDD Flux'!D218)</f>
        <v>Description inutile ou indisponible à date</v>
      </c>
    </row>
    <row r="217" spans="2:4">
      <c r="B217" s="42" t="str">
        <f>IF('BDD Flux'!B219="","",'BDD Flux'!B219)</f>
        <v>Sport de raquette</v>
      </c>
      <c r="C217" s="42" t="str">
        <f>IF('BDD Flux'!C219="","",'BDD Flux'!C219)</f>
        <v>Murs d'entrainement portables</v>
      </c>
      <c r="D217" s="43" t="str">
        <f>IF('BDD Flux'!D219="","",'BDD Flux'!D219)</f>
        <v>Description inutile ou indisponible à date</v>
      </c>
    </row>
    <row r="218" spans="2:4">
      <c r="B218" s="42" t="str">
        <f>IF('BDD Flux'!B220="","",'BDD Flux'!B220)</f>
        <v>Sport de raquette</v>
      </c>
      <c r="C218" s="42" t="str">
        <f>IF('BDD Flux'!C220="","",'BDD Flux'!C220)</f>
        <v>Ramasses balles</v>
      </c>
      <c r="D218" s="43" t="str">
        <f>IF('BDD Flux'!D220="","",'BDD Flux'!D220)</f>
        <v>Description inutile ou indisponible à date</v>
      </c>
    </row>
    <row r="219" spans="2:4">
      <c r="B219" s="42" t="str">
        <f>IF('BDD Flux'!B221="","",'BDD Flux'!B221)</f>
        <v>Sport de raquette</v>
      </c>
      <c r="C219" s="42" t="str">
        <f>IF('BDD Flux'!C221="","",'BDD Flux'!C221)</f>
        <v>Raquettes</v>
      </c>
      <c r="D219" s="43" t="str">
        <f>IF('BDD Flux'!D221="","",'BDD Flux'!D221)</f>
        <v>Raquettes de tennis, badmington, squash, padel, tennis de table, plage, pelote, etc</v>
      </c>
    </row>
    <row r="220" spans="2:4">
      <c r="B220" s="42" t="str">
        <f>IF('BDD Flux'!B222="","",'BDD Flux'!B222)</f>
        <v>Sport de raquette</v>
      </c>
      <c r="C220" s="42" t="str">
        <f>IF('BDD Flux'!C222="","",'BDD Flux'!C222)</f>
        <v>Tables de tennis de table</v>
      </c>
      <c r="D220" s="43" t="str">
        <f>IF('BDD Flux'!D222="","",'BDD Flux'!D222)</f>
        <v>Description inutile ou indisponible à date</v>
      </c>
    </row>
    <row r="221" spans="2:4">
      <c r="B221" s="42" t="str">
        <f>IF('BDD Flux'!B223="","",'BDD Flux'!B223)</f>
        <v>Sport de raquette</v>
      </c>
      <c r="C221" s="42" t="str">
        <f>IF('BDD Flux'!C223="","",'BDD Flux'!C223)</f>
        <v>Volants</v>
      </c>
      <c r="D221" s="43" t="str">
        <f>IF('BDD Flux'!D223="","",'BDD Flux'!D223)</f>
        <v>Description inutile ou indisponible à date</v>
      </c>
    </row>
    <row r="222" spans="2:4">
      <c r="B222" s="42" t="str">
        <f>IF('BDD Flux'!B224="","",'BDD Flux'!B224)</f>
        <v>Sport et loisir de précision</v>
      </c>
      <c r="C222" s="42" t="str">
        <f>IF('BDD Flux'!C224="","",'BDD Flux'!C224)</f>
        <v>Arcs (non bois)</v>
      </c>
      <c r="D222" s="43" t="str">
        <f>IF('BDD Flux'!D224="","",'BDD Flux'!D224)</f>
        <v>Description inutile ou indisponible à date</v>
      </c>
    </row>
    <row r="223" spans="2:4">
      <c r="B223" s="42" t="str">
        <f>IF('BDD Flux'!B225="","",'BDD Flux'!B225)</f>
        <v>Sport et loisir de précision</v>
      </c>
      <c r="C223" s="42" t="str">
        <f>IF('BDD Flux'!C225="","",'BDD Flux'!C225)</f>
        <v>Arcs en bois</v>
      </c>
      <c r="D223" s="43" t="str">
        <f>IF('BDD Flux'!D225="","",'BDD Flux'!D225)</f>
        <v>Description inutile ou indisponible à date</v>
      </c>
    </row>
    <row r="224" spans="2:4">
      <c r="B224" s="42" t="str">
        <f>IF('BDD Flux'!B226="","",'BDD Flux'!B226)</f>
        <v>Sport et loisir de précision</v>
      </c>
      <c r="C224" s="42" t="str">
        <f>IF('BDD Flux'!C226="","",'BDD Flux'!C226)</f>
        <v>Autres Équipements de Protection Individuelle (EPI)</v>
      </c>
      <c r="D224" s="43" t="str">
        <f>IF('BDD Flux'!D226="","",'BDD Flux'!D226)</f>
        <v>Gilet, jambière, épaulière, protections de genoux, poignets, coudes, genouillère, chevillère, dorsale, plastron, coque, etc</v>
      </c>
    </row>
    <row r="225" spans="2:4">
      <c r="B225" s="42" t="str">
        <f>IF('BDD Flux'!B227="","",'BDD Flux'!B227)</f>
        <v>Sport et loisir de précision</v>
      </c>
      <c r="C225" s="42" t="str">
        <f>IF('BDD Flux'!C227="","",'BDD Flux'!C227)</f>
        <v>Autres produits et pièces détachées (hors métallique et plastique)</v>
      </c>
      <c r="D225" s="43" t="str">
        <f>IF('BDD Flux'!D227="","",'BDD Flux'!D227)</f>
        <v>Description inutile ou indisponible à date</v>
      </c>
    </row>
    <row r="226" spans="2:4">
      <c r="B226" s="42" t="str">
        <f>IF('BDD Flux'!B228="","",'BDD Flux'!B228)</f>
        <v>Sport et loisir de précision</v>
      </c>
      <c r="C226" s="42" t="str">
        <f>IF('BDD Flux'!C228="","",'BDD Flux'!C228)</f>
        <v>Autres produits et pièces détachées majoritairement métallique (&gt;50% de métal)</v>
      </c>
      <c r="D226" s="43" t="str">
        <f>IF('BDD Flux'!D228="","",'BDD Flux'!D228)</f>
        <v>Description inutile ou indisponible à date</v>
      </c>
    </row>
    <row r="227" spans="2:4">
      <c r="B227" s="42" t="str">
        <f>IF('BDD Flux'!B229="","",'BDD Flux'!B229)</f>
        <v>Sport et loisir de précision</v>
      </c>
      <c r="C227" s="42" t="str">
        <f>IF('BDD Flux'!C229="","",'BDD Flux'!C229)</f>
        <v>Autres produits et pièces détachées majoritairement plastique (&gt;50% de plastique)</v>
      </c>
      <c r="D227" s="43" t="str">
        <f>IF('BDD Flux'!D229="","",'BDD Flux'!D229)</f>
        <v>Description inutile ou indisponible à date</v>
      </c>
    </row>
    <row r="228" spans="2:4">
      <c r="B228" s="42" t="str">
        <f>IF('BDD Flux'!B230="","",'BDD Flux'!B230)</f>
        <v>Sport et loisir de précision</v>
      </c>
      <c r="C228" s="42" t="str">
        <f>IF('BDD Flux'!C230="","",'BDD Flux'!C230)</f>
        <v>Babyfoots</v>
      </c>
      <c r="D228" s="43" t="str">
        <f>IF('BDD Flux'!D230="","",'BDD Flux'!D230)</f>
        <v>Description inutile ou indisponible à date</v>
      </c>
    </row>
    <row r="229" spans="2:4">
      <c r="B229" s="42" t="str">
        <f>IF('BDD Flux'!B231="","",'BDD Flux'!B231)</f>
        <v>Sport et loisir de précision</v>
      </c>
      <c r="C229" s="42" t="str">
        <f>IF('BDD Flux'!C231="","",'BDD Flux'!C231)</f>
        <v>Bagageries - Sacs - Housses</v>
      </c>
      <c r="D229" s="43" t="str">
        <f>IF('BDD Flux'!D231="","",'BDD Flux'!D231)</f>
        <v>Bagagerie sportive permettant de transporter un article de sport</v>
      </c>
    </row>
    <row r="230" spans="2:4">
      <c r="B230" s="42" t="str">
        <f>IF('BDD Flux'!B232="","",'BDD Flux'!B232)</f>
        <v>Sport et loisir de précision</v>
      </c>
      <c r="C230" s="42" t="str">
        <f>IF('BDD Flux'!C232="","",'BDD Flux'!C232)</f>
        <v>Balles et tees de golf</v>
      </c>
      <c r="D230" s="43" t="str">
        <f>IF('BDD Flux'!D232="","",'BDD Flux'!D232)</f>
        <v>Description inutile ou indisponible à date</v>
      </c>
    </row>
    <row r="231" spans="2:4">
      <c r="B231" s="42" t="str">
        <f>IF('BDD Flux'!B233="","",'BDD Flux'!B233)</f>
        <v>Sport et loisir de précision</v>
      </c>
      <c r="C231" s="42" t="str">
        <f>IF('BDD Flux'!C233="","",'BDD Flux'!C233)</f>
        <v>Boules de pétanque en métal</v>
      </c>
      <c r="D231" s="43" t="str">
        <f>IF('BDD Flux'!D233="","",'BDD Flux'!D233)</f>
        <v>Description inutile ou indisponible à date</v>
      </c>
    </row>
    <row r="232" spans="2:4">
      <c r="B232" s="42" t="str">
        <f>IF('BDD Flux'!B234="","",'BDD Flux'!B234)</f>
        <v>Sport et loisir de précision</v>
      </c>
      <c r="C232" s="42" t="str">
        <f>IF('BDD Flux'!C234="","",'BDD Flux'!C234)</f>
        <v>Boules de pétanque en plastique</v>
      </c>
      <c r="D232" s="43" t="str">
        <f>IF('BDD Flux'!D234="","",'BDD Flux'!D234)</f>
        <v>Description inutile ou indisponible à date</v>
      </c>
    </row>
    <row r="233" spans="2:4">
      <c r="B233" s="42" t="str">
        <f>IF('BDD Flux'!B235="","",'BDD Flux'!B235)</f>
        <v>Sport et loisir de précision</v>
      </c>
      <c r="C233" s="42" t="str">
        <f>IF('BDD Flux'!C235="","",'BDD Flux'!C235)</f>
        <v>Boules de billard</v>
      </c>
      <c r="D233" s="43" t="str">
        <f>IF('BDD Flux'!D235="","",'BDD Flux'!D235)</f>
        <v>Description inutile ou indisponible à date</v>
      </c>
    </row>
    <row r="234" spans="2:4">
      <c r="B234" s="42" t="str">
        <f>IF('BDD Flux'!B236="","",'BDD Flux'!B236)</f>
        <v>Sport et loisir de précision</v>
      </c>
      <c r="C234" s="42" t="str">
        <f>IF('BDD Flux'!C236="","",'BDD Flux'!C236)</f>
        <v>Boules de bowling</v>
      </c>
      <c r="D234" s="43" t="str">
        <f>IF('BDD Flux'!D236="","",'BDD Flux'!D236)</f>
        <v>Description inutile ou indisponible à date</v>
      </c>
    </row>
    <row r="235" spans="2:4">
      <c r="B235" s="42" t="str">
        <f>IF('BDD Flux'!B237="","",'BDD Flux'!B237)</f>
        <v>Sport et loisir de précision</v>
      </c>
      <c r="C235" s="42" t="str">
        <f>IF('BDD Flux'!C237="","",'BDD Flux'!C237)</f>
        <v>Chariots de golf</v>
      </c>
      <c r="D235" s="43" t="str">
        <f>IF('BDD Flux'!D237="","",'BDD Flux'!D237)</f>
        <v>Description inutile ou indisponible à date</v>
      </c>
    </row>
    <row r="236" spans="2:4">
      <c r="B236" s="42" t="str">
        <f>IF('BDD Flux'!B238="","",'BDD Flux'!B238)</f>
        <v>Sport et loisir de précision</v>
      </c>
      <c r="C236" s="42" t="str">
        <f>IF('BDD Flux'!C238="","",'BDD Flux'!C238)</f>
        <v>Cibles de fléchettes (non bois)</v>
      </c>
      <c r="D236" s="43" t="str">
        <f>IF('BDD Flux'!D238="","",'BDD Flux'!D238)</f>
        <v>Description inutile ou indisponible à date</v>
      </c>
    </row>
    <row r="237" spans="2:4">
      <c r="B237" s="42" t="str">
        <f>IF('BDD Flux'!B239="","",'BDD Flux'!B239)</f>
        <v>Sport et loisir de précision</v>
      </c>
      <c r="C237" s="42" t="str">
        <f>IF('BDD Flux'!C239="","",'BDD Flux'!C239)</f>
        <v>Cibles de fléchettes en bois</v>
      </c>
      <c r="D237" s="43" t="str">
        <f>IF('BDD Flux'!D239="","",'BDD Flux'!D239)</f>
        <v>Description inutile ou indisponible à date</v>
      </c>
    </row>
    <row r="238" spans="2:4">
      <c r="B238" s="42" t="str">
        <f>IF('BDD Flux'!B240="","",'BDD Flux'!B240)</f>
        <v>Sport et loisir de précision</v>
      </c>
      <c r="C238" s="42" t="str">
        <f>IF('BDD Flux'!C240="","",'BDD Flux'!C240)</f>
        <v>Cibles de tir à l'arc (non bois)</v>
      </c>
      <c r="D238" s="43" t="str">
        <f>IF('BDD Flux'!D240="","",'BDD Flux'!D240)</f>
        <v>Cibles pour pratiquer le tir à l'arc</v>
      </c>
    </row>
    <row r="239" spans="2:4">
      <c r="B239" s="42" t="str">
        <f>IF('BDD Flux'!B241="","",'BDD Flux'!B241)</f>
        <v>Sport et loisir de précision</v>
      </c>
      <c r="C239" s="42" t="str">
        <f>IF('BDD Flux'!C241="","",'BDD Flux'!C241)</f>
        <v xml:space="preserve">Cibles de tir à l'arc en bois </v>
      </c>
      <c r="D239" s="43" t="str">
        <f>IF('BDD Flux'!D241="","",'BDD Flux'!D241)</f>
        <v>Description inutile ou indisponible à date</v>
      </c>
    </row>
    <row r="240" spans="2:4">
      <c r="B240" s="42" t="str">
        <f>IF('BDD Flux'!B242="","",'BDD Flux'!B242)</f>
        <v>Sport et loisir de précision</v>
      </c>
      <c r="C240" s="42" t="str">
        <f>IF('BDD Flux'!C242="","",'BDD Flux'!C242)</f>
        <v>Clubs de golf</v>
      </c>
      <c r="D240" s="43" t="str">
        <f>IF('BDD Flux'!D242="","",'BDD Flux'!D242)</f>
        <v>Description inutile ou indisponible à date</v>
      </c>
    </row>
    <row r="241" spans="2:4">
      <c r="B241" s="42" t="str">
        <f>IF('BDD Flux'!B243="","",'BDD Flux'!B243)</f>
        <v>Sport et loisir de précision</v>
      </c>
      <c r="C241" s="42" t="str">
        <f>IF('BDD Flux'!C243="","",'BDD Flux'!C243)</f>
        <v>Flèches (non bois)</v>
      </c>
      <c r="D241" s="43" t="str">
        <f>IF('BDD Flux'!D243="","",'BDD Flux'!D243)</f>
        <v>Description inutile ou indisponible à date</v>
      </c>
    </row>
    <row r="242" spans="2:4">
      <c r="B242" s="42" t="str">
        <f>IF('BDD Flux'!B244="","",'BDD Flux'!B244)</f>
        <v>Sport et loisir de précision</v>
      </c>
      <c r="C242" s="42" t="str">
        <f>IF('BDD Flux'!C244="","",'BDD Flux'!C244)</f>
        <v>Flèches en bois</v>
      </c>
      <c r="D242" s="43" t="str">
        <f>IF('BDD Flux'!D244="","",'BDD Flux'!D244)</f>
        <v>Description inutile ou indisponible à date</v>
      </c>
    </row>
    <row r="243" spans="2:4">
      <c r="B243" s="42" t="str">
        <f>IF('BDD Flux'!B245="","",'BDD Flux'!B245)</f>
        <v>Sport et loisir de précision</v>
      </c>
      <c r="C243" s="42" t="str">
        <f>IF('BDD Flux'!C245="","",'BDD Flux'!C245)</f>
        <v>Fléchettes</v>
      </c>
      <c r="D243" s="43" t="str">
        <f>IF('BDD Flux'!D245="","",'BDD Flux'!D245)</f>
        <v>Description inutile ou indisponible à date</v>
      </c>
    </row>
    <row r="244" spans="2:4">
      <c r="B244" s="42" t="str">
        <f>IF('BDD Flux'!B246="","",'BDD Flux'!B246)</f>
        <v>Sport et loisir de précision</v>
      </c>
      <c r="C244" s="42" t="str">
        <f>IF('BDD Flux'!C246="","",'BDD Flux'!C246)</f>
        <v>Freesbees, disques, boomerangs, anneaux volant</v>
      </c>
      <c r="D244" s="43" t="str">
        <f>IF('BDD Flux'!D246="","",'BDD Flux'!D246)</f>
        <v>Description inutile ou indisponible à date</v>
      </c>
    </row>
    <row r="245" spans="2:4">
      <c r="B245" s="42" t="str">
        <f>IF('BDD Flux'!B247="","",'BDD Flux'!B247)</f>
        <v>Sport et loisir de précision</v>
      </c>
      <c r="C245" s="42" t="str">
        <f>IF('BDD Flux'!C247="","",'BDD Flux'!C247)</f>
        <v>Jeux de croquet</v>
      </c>
      <c r="D245" s="43" t="str">
        <f>IF('BDD Flux'!D247="","",'BDD Flux'!D247)</f>
        <v>Description inutile ou indisponible à date</v>
      </c>
    </row>
    <row r="246" spans="2:4">
      <c r="B246" s="42" t="str">
        <f>IF('BDD Flux'!B248="","",'BDD Flux'!B248)</f>
        <v>Sport et loisir de précision</v>
      </c>
      <c r="C246" s="42" t="str">
        <f>IF('BDD Flux'!C248="","",'BDD Flux'!C248)</f>
        <v>Jeux de palet breton (tables et palets)</v>
      </c>
      <c r="D246" s="43" t="str">
        <f>IF('BDD Flux'!D248="","",'BDD Flux'!D248)</f>
        <v>Description inutile ou indisponible à date</v>
      </c>
    </row>
    <row r="247" spans="2:4">
      <c r="B247" s="42" t="str">
        <f>IF('BDD Flux'!B249="","",'BDD Flux'!B249)</f>
        <v>Sport et loisir de précision</v>
      </c>
      <c r="C247" s="42" t="str">
        <f>IF('BDD Flux'!C249="","",'BDD Flux'!C249)</f>
        <v>Queues de billard</v>
      </c>
      <c r="D247" s="43" t="str">
        <f>IF('BDD Flux'!D249="","",'BDD Flux'!D249)</f>
        <v>Description inutile ou indisponible à date</v>
      </c>
    </row>
    <row r="248" spans="2:4">
      <c r="B248" s="42" t="str">
        <f>IF('BDD Flux'!B250="","",'BDD Flux'!B250)</f>
        <v>Sport et loisir de précision</v>
      </c>
      <c r="C248" s="42" t="str">
        <f>IF('BDD Flux'!C250="","",'BDD Flux'!C250)</f>
        <v>Quilles en bois (molkky)</v>
      </c>
      <c r="D248" s="43" t="str">
        <f>IF('BDD Flux'!D250="","",'BDD Flux'!D250)</f>
        <v>Description inutile ou indisponible à date</v>
      </c>
    </row>
    <row r="249" spans="2:4">
      <c r="B249" s="42" t="str">
        <f>IF('BDD Flux'!B251="","",'BDD Flux'!B251)</f>
        <v>Sport et loisir de précision</v>
      </c>
      <c r="C249" s="42" t="str">
        <f>IF('BDD Flux'!C251="","",'BDD Flux'!C251)</f>
        <v>Tables de billard</v>
      </c>
      <c r="D249" s="43" t="str">
        <f>IF('BDD Flux'!D251="","",'BDD Flux'!D251)</f>
        <v>Description inutile ou indisponible à date</v>
      </c>
    </row>
    <row r="250" spans="2:4">
      <c r="B250" s="42" t="str">
        <f>IF('BDD Flux'!B252="","",'BDD Flux'!B252)</f>
        <v>Sport et loisir nautique et vol libre</v>
      </c>
      <c r="C250" s="42" t="str">
        <f>IF('BDD Flux'!C252="","",'BDD Flux'!C252)</f>
        <v>Accessoires néoprène</v>
      </c>
      <c r="D250" s="43" t="str">
        <f>IF('BDD Flux'!D252="","",'BDD Flux'!D252)</f>
        <v>Short / t-shirt /chausson / gant / bonnet / cagoule en néoprène</v>
      </c>
    </row>
    <row r="251" spans="2:4">
      <c r="B251" s="42" t="str">
        <f>IF('BDD Flux'!B253="","",'BDD Flux'!B253)</f>
        <v>Sport et loisir nautique et vol libre</v>
      </c>
      <c r="C251" s="42" t="str">
        <f>IF('BDD Flux'!C253="","",'BDD Flux'!C253)</f>
        <v>Ailes &amp; voiles</v>
      </c>
      <c r="D251" s="43" t="str">
        <f>IF('BDD Flux'!D253="","",'BDD Flux'!D253)</f>
        <v>Kitesurf, parapente, parachute</v>
      </c>
    </row>
    <row r="252" spans="2:4">
      <c r="B252" s="42" t="str">
        <f>IF('BDD Flux'!B254="","",'BDD Flux'!B254)</f>
        <v>Sport et loisir nautique et vol libre</v>
      </c>
      <c r="C252" s="42" t="str">
        <f>IF('BDD Flux'!C254="","",'BDD Flux'!C254)</f>
        <v>Assurage</v>
      </c>
      <c r="D252" s="43" t="str">
        <f>IF('BDD Flux'!D254="","",'BDD Flux'!D254)</f>
        <v>Équipements divers tel que mousqueton, longe, dégaine, poignée d'ascension, descendeur, bloqueur, broche, poulie…</v>
      </c>
    </row>
    <row r="253" spans="2:4">
      <c r="B253" s="42" t="str">
        <f>IF('BDD Flux'!B255="","",'BDD Flux'!B255)</f>
        <v>Sport et loisir nautique et vol libre</v>
      </c>
      <c r="C253" s="42" t="str">
        <f>IF('BDD Flux'!C255="","",'BDD Flux'!C255)</f>
        <v>Autres Équipements de Protection Individuelle (EPI)</v>
      </c>
      <c r="D253" s="43" t="str">
        <f>IF('BDD Flux'!D255="","",'BDD Flux'!D255)</f>
        <v>Baudriers, harnais, culotte de rappel</v>
      </c>
    </row>
    <row r="254" spans="2:4">
      <c r="B254" s="42" t="str">
        <f>IF('BDD Flux'!B256="","",'BDD Flux'!B256)</f>
        <v>Sport et loisir nautique et vol libre</v>
      </c>
      <c r="C254" s="42" t="str">
        <f>IF('BDD Flux'!C256="","",'BDD Flux'!C256)</f>
        <v>Autres planches</v>
      </c>
      <c r="D254" s="43" t="str">
        <f>IF('BDD Flux'!D256="","",'BDD Flux'!D256)</f>
        <v>Description inutile ou indisponible à date</v>
      </c>
    </row>
    <row r="255" spans="2:4">
      <c r="B255" s="42" t="str">
        <f>IF('BDD Flux'!B257="","",'BDD Flux'!B257)</f>
        <v>Sport et loisir nautique et vol libre</v>
      </c>
      <c r="C255" s="42" t="str">
        <f>IF('BDD Flux'!C257="","",'BDD Flux'!C257)</f>
        <v>Autres produits et pièces détachées (hors métallique et plastique)</v>
      </c>
      <c r="D255" s="43" t="str">
        <f>IF('BDD Flux'!D257="","",'BDD Flux'!D257)</f>
        <v>Description inutile ou indisponible à date</v>
      </c>
    </row>
    <row r="256" spans="2:4">
      <c r="B256" s="42" t="str">
        <f>IF('BDD Flux'!B258="","",'BDD Flux'!B258)</f>
        <v>Sport et loisir nautique et vol libre</v>
      </c>
      <c r="C256" s="42" t="str">
        <f>IF('BDD Flux'!C258="","",'BDD Flux'!C258)</f>
        <v>Autres produits et pièces détachées majoritairement métallique (&gt;50% de métal)</v>
      </c>
      <c r="D256" s="43" t="str">
        <f>IF('BDD Flux'!D258="","",'BDD Flux'!D258)</f>
        <v>Description inutile ou indisponible à date</v>
      </c>
    </row>
    <row r="257" spans="2:4">
      <c r="B257" s="42" t="str">
        <f>IF('BDD Flux'!B259="","",'BDD Flux'!B259)</f>
        <v>Sport et loisir nautique et vol libre</v>
      </c>
      <c r="C257" s="42" t="str">
        <f>IF('BDD Flux'!C259="","",'BDD Flux'!C259)</f>
        <v>Autres produits et pièces détachées majoritairement plastique (&gt;50% de plastique)</v>
      </c>
      <c r="D257" s="43" t="str">
        <f>IF('BDD Flux'!D259="","",'BDD Flux'!D259)</f>
        <v>Description inutile ou indisponible à date</v>
      </c>
    </row>
    <row r="258" spans="2:4">
      <c r="B258" s="42" t="str">
        <f>IF('BDD Flux'!B260="","",'BDD Flux'!B260)</f>
        <v>Sport et loisir nautique et vol libre</v>
      </c>
      <c r="C258" s="42" t="str">
        <f>IF('BDD Flux'!C260="","",'BDD Flux'!C260)</f>
        <v>Bagageries - Sacs - Housses</v>
      </c>
      <c r="D258" s="43" t="str">
        <f>IF('BDD Flux'!D260="","",'BDD Flux'!D260)</f>
        <v>Bagagerie sportive permettant de transporter un article de sport</v>
      </c>
    </row>
    <row r="259" spans="2:4">
      <c r="B259" s="42" t="str">
        <f>IF('BDD Flux'!B261="","",'BDD Flux'!B261)</f>
        <v>Sport et loisir nautique et vol libre</v>
      </c>
      <c r="C259" s="42" t="str">
        <f>IF('BDD Flux'!C261="","",'BDD Flux'!C261)</f>
        <v>Bonnets de natation &amp; waterpolo</v>
      </c>
      <c r="D259" s="43" t="str">
        <f>IF('BDD Flux'!D261="","",'BDD Flux'!D261)</f>
        <v>Description inutile ou indisponible à date</v>
      </c>
    </row>
    <row r="260" spans="2:4">
      <c r="B260" s="42" t="str">
        <f>IF('BDD Flux'!B262="","",'BDD Flux'!B262)</f>
        <v>Sport et loisir nautique et vol libre</v>
      </c>
      <c r="C260" s="42" t="str">
        <f>IF('BDD Flux'!C262="","",'BDD Flux'!C262)</f>
        <v>Bouées, brassards &amp; flotteurs</v>
      </c>
      <c r="D260" s="43" t="str">
        <f>IF('BDD Flux'!D262="","",'BDD Flux'!D262)</f>
        <v>Description inutile ou indisponible à date</v>
      </c>
    </row>
    <row r="261" spans="2:4">
      <c r="B261" s="42" t="str">
        <f>IF('BDD Flux'!B263="","",'BDD Flux'!B263)</f>
        <v>Sport et loisir nautique et vol libre</v>
      </c>
      <c r="C261" s="42" t="str">
        <f>IF('BDD Flux'!C263="","",'BDD Flux'!C263)</f>
        <v>Bouteilles/blocs de plongée</v>
      </c>
      <c r="D261" s="43" t="str">
        <f>IF('BDD Flux'!D263="","",'BDD Flux'!D263)</f>
        <v>Description inutile ou indisponible à date</v>
      </c>
    </row>
    <row r="262" spans="2:4">
      <c r="B262" s="42" t="str">
        <f>IF('BDD Flux'!B264="","",'BDD Flux'!B264)</f>
        <v>Sport et loisir nautique et vol libre</v>
      </c>
      <c r="C262" s="42" t="str">
        <f>IF('BDD Flux'!C264="","",'BDD Flux'!C264)</f>
        <v>Canoës / Kayaks gonflable</v>
      </c>
      <c r="D262" s="43" t="str">
        <f>IF('BDD Flux'!D264="","",'BDD Flux'!D264)</f>
        <v>Description inutile ou indisponible à date</v>
      </c>
    </row>
    <row r="263" spans="2:4">
      <c r="B263" s="42" t="str">
        <f>IF('BDD Flux'!B265="","",'BDD Flux'!B265)</f>
        <v>Sport et loisir nautique et vol libre</v>
      </c>
      <c r="C263" s="42" t="str">
        <f>IF('BDD Flux'!C265="","",'BDD Flux'!C265)</f>
        <v>Canoës / Kayaks rigide</v>
      </c>
      <c r="D263" s="43" t="str">
        <f>IF('BDD Flux'!D265="","",'BDD Flux'!D265)</f>
        <v>Description inutile ou indisponible à date</v>
      </c>
    </row>
    <row r="264" spans="2:4">
      <c r="B264" s="42" t="str">
        <f>IF('BDD Flux'!B266="","",'BDD Flux'!B266)</f>
        <v>Sport et loisir nautique et vol libre</v>
      </c>
      <c r="C264" s="42" t="str">
        <f>IF('BDD Flux'!C266="","",'BDD Flux'!C266)</f>
        <v>Casques</v>
      </c>
      <c r="D264" s="43" t="str">
        <f>IF('BDD Flux'!D266="","",'BDD Flux'!D266)</f>
        <v>Description inutile ou indisponible à date</v>
      </c>
    </row>
    <row r="265" spans="2:4">
      <c r="B265" s="42" t="str">
        <f>IF('BDD Flux'!B267="","",'BDD Flux'!B267)</f>
        <v>Sport et loisir nautique et vol libre</v>
      </c>
      <c r="C265" s="42" t="str">
        <f>IF('BDD Flux'!C267="","",'BDD Flux'!C267)</f>
        <v>Ceintures et gilets de sauvetage en tous types de matières textiles</v>
      </c>
      <c r="D265" s="43" t="str">
        <f>IF('BDD Flux'!D267="","",'BDD Flux'!D267)</f>
        <v>Article permettant de flotter à la surface de l'eau en cas de chute</v>
      </c>
    </row>
    <row r="266" spans="2:4">
      <c r="B266" s="42" t="str">
        <f>IF('BDD Flux'!B268="","",'BDD Flux'!B268)</f>
        <v>Sport et loisir nautique et vol libre</v>
      </c>
      <c r="C266" s="42" t="str">
        <f>IF('BDD Flux'!C268="","",'BDD Flux'!C268)</f>
        <v>Cerfs-volants</v>
      </c>
      <c r="D266" s="43" t="str">
        <f>IF('BDD Flux'!D268="","",'BDD Flux'!D268)</f>
        <v>Objet fait d'une armature tendue de papier ou de tissu, qui peut s'élever en l'air lorsqu'on le tire face au vent.</v>
      </c>
    </row>
    <row r="267" spans="2:4">
      <c r="B267" s="42" t="str">
        <f>IF('BDD Flux'!B269="","",'BDD Flux'!B269)</f>
        <v>Sport et loisir nautique et vol libre</v>
      </c>
      <c r="C267" s="42" t="str">
        <f>IF('BDD Flux'!C269="","",'BDD Flux'!C269)</f>
        <v>Chausses de wakeboard</v>
      </c>
      <c r="D267" s="43" t="str">
        <f>IF('BDD Flux'!D269="","",'BDD Flux'!D269)</f>
        <v>Description inutile ou indisponible à date</v>
      </c>
    </row>
    <row r="268" spans="2:4">
      <c r="B268" s="42" t="str">
        <f>IF('BDD Flux'!B270="","",'BDD Flux'!B270)</f>
        <v>Sport et loisir nautique et vol libre</v>
      </c>
      <c r="C268" s="42" t="str">
        <f>IF('BDD Flux'!C270="","",'BDD Flux'!C270)</f>
        <v>Chaussons de piscine</v>
      </c>
      <c r="D268" s="43" t="str">
        <f>IF('BDD Flux'!D270="","",'BDD Flux'!D270)</f>
        <v>Description inutile ou indisponible à date</v>
      </c>
    </row>
    <row r="269" spans="2:4">
      <c r="B269" s="42" t="str">
        <f>IF('BDD Flux'!B271="","",'BDD Flux'!B271)</f>
        <v>Sport et loisir nautique et vol libre</v>
      </c>
      <c r="C269" s="42" t="str">
        <f>IF('BDD Flux'!C271="","",'BDD Flux'!C271)</f>
        <v>Combinaisons</v>
      </c>
      <c r="D269" s="43" t="str">
        <f>IF('BDD Flux'!D271="","",'BDD Flux'!D271)</f>
        <v>Combinaison de plongée pour eaux froide, eaux chaude et tempérée</v>
      </c>
    </row>
    <row r="270" spans="2:4">
      <c r="B270" s="42" t="str">
        <f>IF('BDD Flux'!B272="","",'BDD Flux'!B272)</f>
        <v>Sport et loisir nautique et vol libre</v>
      </c>
      <c r="C270" s="42" t="str">
        <f>IF('BDD Flux'!C272="","",'BDD Flux'!C272)</f>
        <v>Deltaplanes</v>
      </c>
      <c r="D270" s="43" t="str">
        <f>IF('BDD Flux'!D272="","",'BDD Flux'!D272)</f>
        <v>Description inutile ou indisponible à date</v>
      </c>
    </row>
    <row r="271" spans="2:4">
      <c r="B271" s="42" t="str">
        <f>IF('BDD Flux'!B273="","",'BDD Flux'!B273)</f>
        <v>Sport et loisir nautique et vol libre</v>
      </c>
      <c r="C271" s="42" t="str">
        <f>IF('BDD Flux'!C273="","",'BDD Flux'!C273)</f>
        <v>Embarcations &lt; 2,5m gonflables</v>
      </c>
      <c r="D271" s="43" t="str">
        <f>IF('BDD Flux'!D273="","",'BDD Flux'!D273)</f>
        <v>Ex : Rafts, bateaux gonflables, annexes</v>
      </c>
    </row>
    <row r="272" spans="2:4">
      <c r="B272" s="42" t="str">
        <f>IF('BDD Flux'!B274="","",'BDD Flux'!B274)</f>
        <v>Sport et loisir nautique et vol libre</v>
      </c>
      <c r="C272" s="42" t="str">
        <f>IF('BDD Flux'!C274="","",'BDD Flux'!C274)</f>
        <v>Embarcations &lt; 2,5m rigides</v>
      </c>
      <c r="D272" s="43" t="str">
        <f>IF('BDD Flux'!D274="","",'BDD Flux'!D274)</f>
        <v>Ex : Rafts, bateaux gonflables, annexes</v>
      </c>
    </row>
    <row r="273" spans="2:4">
      <c r="B273" s="42" t="str">
        <f>IF('BDD Flux'!B275="","",'BDD Flux'!B275)</f>
        <v>Sport et loisir nautique et vol libre</v>
      </c>
      <c r="C273" s="42" t="str">
        <f>IF('BDD Flux'!C275="","",'BDD Flux'!C275)</f>
        <v>Filets</v>
      </c>
      <c r="D273" s="43" t="str">
        <f>IF('BDD Flux'!D275="","",'BDD Flux'!D275)</f>
        <v>Description inutile ou indisponible à date</v>
      </c>
    </row>
    <row r="274" spans="2:4">
      <c r="B274" s="42" t="str">
        <f>IF('BDD Flux'!B276="","",'BDD Flux'!B276)</f>
        <v>Sport et loisir nautique et vol libre</v>
      </c>
      <c r="C274" s="42" t="str">
        <f>IF('BDD Flux'!C276="","",'BDD Flux'!C276)</f>
        <v>Harpons et autres armes sous-marine</v>
      </c>
      <c r="D274" s="43" t="str">
        <f>IF('BDD Flux'!D276="","",'BDD Flux'!D276)</f>
        <v>Description inutile ou indisponible à date</v>
      </c>
    </row>
    <row r="275" spans="2:4">
      <c r="B275" s="42" t="str">
        <f>IF('BDD Flux'!B277="","",'BDD Flux'!B277)</f>
        <v>Sport et loisir nautique et vol libre</v>
      </c>
      <c r="C275" s="42" t="str">
        <f>IF('BDD Flux'!C277="","",'BDD Flux'!C277)</f>
        <v>Lunettes de natation</v>
      </c>
      <c r="D275" s="43" t="str">
        <f>IF('BDD Flux'!D277="","",'BDD Flux'!D277)</f>
        <v>Description inutile ou indisponible à date</v>
      </c>
    </row>
    <row r="276" spans="2:4">
      <c r="B276" s="42" t="str">
        <f>IF('BDD Flux'!B278="","",'BDD Flux'!B278)</f>
        <v>Sport et loisir nautique et vol libre</v>
      </c>
      <c r="C276" s="42" t="str">
        <f>IF('BDD Flux'!C278="","",'BDD Flux'!C278)</f>
        <v>Masques de piscine et de plongée</v>
      </c>
      <c r="D276" s="43" t="str">
        <f>IF('BDD Flux'!D278="","",'BDD Flux'!D278)</f>
        <v>Description inutile ou indisponible à date</v>
      </c>
    </row>
    <row r="277" spans="2:4">
      <c r="B277" s="42" t="str">
        <f>IF('BDD Flux'!B279="","",'BDD Flux'!B279)</f>
        <v>Sport et loisir nautique et vol libre</v>
      </c>
      <c r="C277" s="42" t="str">
        <f>IF('BDD Flux'!C279="","",'BDD Flux'!C279)</f>
        <v>Masques intégral (avec tuba)</v>
      </c>
      <c r="D277" s="43" t="str">
        <f>IF('BDD Flux'!D279="","",'BDD Flux'!D279)</f>
        <v>Description inutile ou indisponible à date</v>
      </c>
    </row>
    <row r="278" spans="2:4">
      <c r="B278" s="42" t="str">
        <f>IF('BDD Flux'!B280="","",'BDD Flux'!B280)</f>
        <v>Sport et loisir nautique et vol libre</v>
      </c>
      <c r="C278" s="42" t="str">
        <f>IF('BDD Flux'!C280="","",'BDD Flux'!C280)</f>
        <v>Mats de windsurf</v>
      </c>
      <c r="D278" s="43" t="str">
        <f>IF('BDD Flux'!D280="","",'BDD Flux'!D280)</f>
        <v>Structure qui relie la voile avec la planche</v>
      </c>
    </row>
    <row r="279" spans="2:4">
      <c r="B279" s="42" t="str">
        <f>IF('BDD Flux'!B281="","",'BDD Flux'!B281)</f>
        <v>Sport et loisir nautique et vol libre</v>
      </c>
      <c r="C279" s="42" t="str">
        <f>IF('BDD Flux'!C281="","",'BDD Flux'!C281)</f>
        <v>Pagaies et rames</v>
      </c>
      <c r="D279" s="43" t="str">
        <f>IF('BDD Flux'!D281="","",'BDD Flux'!D281)</f>
        <v>Description inutile ou indisponible à date</v>
      </c>
    </row>
    <row r="280" spans="2:4">
      <c r="B280" s="42" t="str">
        <f>IF('BDD Flux'!B282="","",'BDD Flux'!B282)</f>
        <v>Sport et loisir nautique et vol libre</v>
      </c>
      <c r="C280" s="42" t="str">
        <f>IF('BDD Flux'!C282="","",'BDD Flux'!C282)</f>
        <v>Palmes, gants palmés, plaquettes de natation</v>
      </c>
      <c r="D280" s="43" t="str">
        <f>IF('BDD Flux'!D282="","",'BDD Flux'!D282)</f>
        <v>Description inutile ou indisponible à date</v>
      </c>
    </row>
    <row r="281" spans="2:4">
      <c r="B281" s="42" t="str">
        <f>IF('BDD Flux'!B283="","",'BDD Flux'!B283)</f>
        <v>Sport et loisir nautique et vol libre</v>
      </c>
      <c r="C281" s="42" t="str">
        <f>IF('BDD Flux'!C283="","",'BDD Flux'!C283)</f>
        <v>Parachutes</v>
      </c>
      <c r="D281" s="43" t="str">
        <f>IF('BDD Flux'!D283="","",'BDD Flux'!D283)</f>
        <v>Description inutile ou indisponible à date</v>
      </c>
    </row>
    <row r="282" spans="2:4">
      <c r="B282" s="42" t="str">
        <f>IF('BDD Flux'!B284="","",'BDD Flux'!B284)</f>
        <v>Sport et loisir nautique et vol libre</v>
      </c>
      <c r="C282" s="42" t="str">
        <f>IF('BDD Flux'!C284="","",'BDD Flux'!C284)</f>
        <v>Parapentes</v>
      </c>
      <c r="D282" s="43" t="str">
        <f>IF('BDD Flux'!D284="","",'BDD Flux'!D284)</f>
        <v>Description inutile ou indisponible à date</v>
      </c>
    </row>
    <row r="283" spans="2:4">
      <c r="B283" s="42" t="str">
        <f>IF('BDD Flux'!B285="","",'BDD Flux'!B285)</f>
        <v>Sport et loisir nautique et vol libre</v>
      </c>
      <c r="C283" s="42" t="str">
        <f>IF('BDD Flux'!C285="","",'BDD Flux'!C285)</f>
        <v>Pince-nez</v>
      </c>
      <c r="D283" s="43" t="str">
        <f>IF('BDD Flux'!D285="","",'BDD Flux'!D285)</f>
        <v>Description inutile ou indisponible à date</v>
      </c>
    </row>
    <row r="284" spans="2:4">
      <c r="B284" s="42" t="str">
        <f>IF('BDD Flux'!B286="","",'BDD Flux'!B286)</f>
        <v>Sport et loisir nautique et vol libre</v>
      </c>
      <c r="C284" s="42" t="str">
        <f>IF('BDD Flux'!C286="","",'BDD Flux'!C286)</f>
        <v>Piscines hors sol, piscines gonflables</v>
      </c>
      <c r="D284" s="43" t="str">
        <f>IF('BDD Flux'!D286="","",'BDD Flux'!D286)</f>
        <v>Description inutile ou indisponible à date</v>
      </c>
    </row>
    <row r="285" spans="2:4">
      <c r="B285" s="42" t="str">
        <f>IF('BDD Flux'!B287="","",'BDD Flux'!B287)</f>
        <v>Sport et loisir nautique et vol libre</v>
      </c>
      <c r="C285" s="42" t="str">
        <f>IF('BDD Flux'!C287="","",'BDD Flux'!C287)</f>
        <v>Planches de bodyboard</v>
      </c>
      <c r="D285" s="43" t="str">
        <f>IF('BDD Flux'!D287="","",'BDD Flux'!D287)</f>
        <v>Description inutile ou indisponible à date</v>
      </c>
    </row>
    <row r="286" spans="2:4">
      <c r="B286" s="42" t="str">
        <f>IF('BDD Flux'!B288="","",'BDD Flux'!B288)</f>
        <v>Sport et loisir nautique et vol libre</v>
      </c>
      <c r="C286" s="42" t="str">
        <f>IF('BDD Flux'!C288="","",'BDD Flux'!C288)</f>
        <v>Planches de kite-surfs</v>
      </c>
      <c r="D286" s="43" t="str">
        <f>IF('BDD Flux'!D288="","",'BDD Flux'!D288)</f>
        <v>Description inutile ou indisponible à date</v>
      </c>
    </row>
    <row r="287" spans="2:4">
      <c r="B287" s="42" t="str">
        <f>IF('BDD Flux'!B289="","",'BDD Flux'!B289)</f>
        <v>Sport et loisir nautique et vol libre</v>
      </c>
      <c r="C287" s="42" t="str">
        <f>IF('BDD Flux'!C289="","",'BDD Flux'!C289)</f>
        <v>Planches de natation, tout matériel d'aquagym, matériel d'aide à la flottaison</v>
      </c>
      <c r="D287" s="43" t="str">
        <f>IF('BDD Flux'!D289="","",'BDD Flux'!D289)</f>
        <v>Ex : anneaux lestés, poignées ventouse, frites</v>
      </c>
    </row>
    <row r="288" spans="2:4">
      <c r="B288" s="42" t="str">
        <f>IF('BDD Flux'!B290="","",'BDD Flux'!B290)</f>
        <v>Sport et loisir nautique et vol libre</v>
      </c>
      <c r="C288" s="42" t="str">
        <f>IF('BDD Flux'!C290="","",'BDD Flux'!C290)</f>
        <v>Planches de surf en mousse</v>
      </c>
      <c r="D288" s="43" t="str">
        <f>IF('BDD Flux'!D290="","",'BDD Flux'!D290)</f>
        <v>Description inutile ou indisponible à date</v>
      </c>
    </row>
    <row r="289" spans="2:4">
      <c r="B289" s="42" t="str">
        <f>IF('BDD Flux'!B291="","",'BDD Flux'!B291)</f>
        <v>Sport et loisir nautique et vol libre</v>
      </c>
      <c r="C289" s="42" t="str">
        <f>IF('BDD Flux'!C291="","",'BDD Flux'!C291)</f>
        <v>Planches de surf rigides</v>
      </c>
      <c r="D289" s="43" t="str">
        <f>IF('BDD Flux'!D291="","",'BDD Flux'!D291)</f>
        <v>Description inutile ou indisponible à date</v>
      </c>
    </row>
    <row r="290" spans="2:4">
      <c r="B290" s="42" t="str">
        <f>IF('BDD Flux'!B292="","",'BDD Flux'!B292)</f>
        <v>Sport et loisir nautique et vol libre</v>
      </c>
      <c r="C290" s="42" t="str">
        <f>IF('BDD Flux'!C292="","",'BDD Flux'!C292)</f>
        <v>Planches de windsurf, planches à voile</v>
      </c>
      <c r="D290" s="43" t="str">
        <f>IF('BDD Flux'!D292="","",'BDD Flux'!D292)</f>
        <v>Description inutile ou indisponible à date</v>
      </c>
    </row>
    <row r="291" spans="2:4">
      <c r="B291" s="42" t="str">
        <f>IF('BDD Flux'!B293="","",'BDD Flux'!B293)</f>
        <v>Sport et loisir nautique et vol libre</v>
      </c>
      <c r="C291" s="42" t="str">
        <f>IF('BDD Flux'!C293="","",'BDD Flux'!C293)</f>
        <v>Pompes &amp; gonfleurs</v>
      </c>
      <c r="D291" s="43" t="str">
        <f>IF('BDD Flux'!D293="","",'BDD Flux'!D293)</f>
        <v>Description inutile ou indisponible à date</v>
      </c>
    </row>
    <row r="292" spans="2:4">
      <c r="B292" s="42" t="str">
        <f>IF('BDD Flux'!B294="","",'BDD Flux'!B294)</f>
        <v>Sport et loisir nautique et vol libre</v>
      </c>
      <c r="C292" s="42" t="str">
        <f>IF('BDD Flux'!C294="","",'BDD Flux'!C294)</f>
        <v>Skimboards</v>
      </c>
      <c r="D292" s="43" t="str">
        <f>IF('BDD Flux'!D294="","",'BDD Flux'!D294)</f>
        <v>Description inutile ou indisponible à date</v>
      </c>
    </row>
    <row r="293" spans="2:4">
      <c r="B293" s="42" t="str">
        <f>IF('BDD Flux'!B295="","",'BDD Flux'!B295)</f>
        <v>Sport et loisir nautique et vol libre</v>
      </c>
      <c r="C293" s="42" t="str">
        <f>IF('BDD Flux'!C295="","",'BDD Flux'!C295)</f>
        <v>Skis nautiques</v>
      </c>
      <c r="D293" s="43" t="str">
        <f>IF('BDD Flux'!D295="","",'BDD Flux'!D295)</f>
        <v>Description inutile ou indisponible à date</v>
      </c>
    </row>
    <row r="294" spans="2:4">
      <c r="B294" s="42" t="str">
        <f>IF('BDD Flux'!B296="","",'BDD Flux'!B296)</f>
        <v>Sport et loisir nautique et vol libre</v>
      </c>
      <c r="C294" s="42" t="str">
        <f>IF('BDD Flux'!C296="","",'BDD Flux'!C296)</f>
        <v>Stand-up paddles gonflables</v>
      </c>
      <c r="D294" s="43" t="str">
        <f>IF('BDD Flux'!D296="","",'BDD Flux'!D296)</f>
        <v>Description inutile ou indisponible à date</v>
      </c>
    </row>
    <row r="295" spans="2:4">
      <c r="B295" s="42" t="str">
        <f>IF('BDD Flux'!B297="","",'BDD Flux'!B297)</f>
        <v>Sport et loisir nautique et vol libre</v>
      </c>
      <c r="C295" s="42" t="str">
        <f>IF('BDD Flux'!C297="","",'BDD Flux'!C297)</f>
        <v>Stand-up paddles rigides</v>
      </c>
      <c r="D295" s="43" t="str">
        <f>IF('BDD Flux'!D297="","",'BDD Flux'!D297)</f>
        <v>Description inutile ou indisponible à date</v>
      </c>
    </row>
    <row r="296" spans="2:4">
      <c r="B296" s="42" t="str">
        <f>IF('BDD Flux'!B298="","",'BDD Flux'!B298)</f>
        <v>Sport et loisir nautique et vol libre</v>
      </c>
      <c r="C296" s="42" t="str">
        <f>IF('BDD Flux'!C298="","",'BDD Flux'!C298)</f>
        <v>Trifonctions</v>
      </c>
      <c r="D296" s="43" t="str">
        <f>IF('BDD Flux'!D298="","",'BDD Flux'!D298)</f>
        <v>Combinaison "tri fonction" permettant de réaliser un triathlon : nager, pédaler et courir</v>
      </c>
    </row>
    <row r="297" spans="2:4">
      <c r="B297" s="42" t="str">
        <f>IF('BDD Flux'!B299="","",'BDD Flux'!B299)</f>
        <v>Sport et loisir nautique et vol libre</v>
      </c>
      <c r="C297" s="42" t="str">
        <f>IF('BDD Flux'!C299="","",'BDD Flux'!C299)</f>
        <v>Tubas</v>
      </c>
      <c r="D297" s="43" t="str">
        <f>IF('BDD Flux'!D299="","",'BDD Flux'!D299)</f>
        <v>Description inutile ou indisponible à date</v>
      </c>
    </row>
    <row r="298" spans="2:4">
      <c r="B298" s="42" t="str">
        <f>IF('BDD Flux'!B300="","",'BDD Flux'!B300)</f>
        <v>Sport et loisir nautique et vol libre</v>
      </c>
      <c r="C298" s="42" t="str">
        <f>IF('BDD Flux'!C300="","",'BDD Flux'!C300)</f>
        <v>Voiles de Windsurf</v>
      </c>
      <c r="D298" s="43" t="str">
        <f>IF('BDD Flux'!D300="","",'BDD Flux'!D300)</f>
        <v>Description inutile ou indisponible à date</v>
      </c>
    </row>
    <row r="299" spans="2:4">
      <c r="B299" s="42" t="str">
        <f>IF('BDD Flux'!B301="","",'BDD Flux'!B301)</f>
        <v>Sport et loisir nautique et vol libre</v>
      </c>
      <c r="C299" s="42" t="str">
        <f>IF('BDD Flux'!C301="","",'BDD Flux'!C301)</f>
        <v>Wakeboards, kneeboards</v>
      </c>
      <c r="D299" s="43" t="str">
        <f>IF('BDD Flux'!D301="","",'BDD Flux'!D301)</f>
        <v>Description inutile ou indisponible à date</v>
      </c>
    </row>
    <row r="300" spans="2:4">
      <c r="B300" s="42" t="str">
        <f>IF('BDD Flux'!B302="","",'BDD Flux'!B302)</f>
        <v>Sport et loisir nautique et vol libre</v>
      </c>
      <c r="C300" s="42" t="str">
        <f>IF('BDD Flux'!C302="","",'BDD Flux'!C302)</f>
        <v>Wishbones de windsurf</v>
      </c>
      <c r="D300" s="43" t="str">
        <f>IF('BDD Flux'!D302="","",'BDD Flux'!D302)</f>
        <v>Description inutile ou indisponible à date</v>
      </c>
    </row>
    <row r="301" spans="2:4">
      <c r="B301" s="42" t="str">
        <f>IF('BDD Flux'!B303="","",'BDD Flux'!B303)</f>
        <v/>
      </c>
      <c r="C301" s="42" t="str">
        <f>IF('BDD Flux'!C303="","",'BDD Flux'!C303)</f>
        <v/>
      </c>
      <c r="D301" s="43" t="str">
        <f>IF('BDD Flux'!D303="","",'BDD Flux'!D303)</f>
        <v/>
      </c>
    </row>
    <row r="302" spans="2:4">
      <c r="B302" s="42" t="str">
        <f>IF('BDD Flux'!B304="","",'BDD Flux'!B304)</f>
        <v/>
      </c>
      <c r="C302" s="42" t="str">
        <f>IF('BDD Flux'!C304="","",'BDD Flux'!C304)</f>
        <v/>
      </c>
      <c r="D302" s="43" t="str">
        <f>IF('BDD Flux'!D304="","",'BDD Flux'!D304)</f>
        <v/>
      </c>
    </row>
    <row r="303" spans="2:4">
      <c r="B303" s="42" t="str">
        <f>IF('BDD Flux'!B305="","",'BDD Flux'!B305)</f>
        <v/>
      </c>
      <c r="C303" s="42" t="str">
        <f>IF('BDD Flux'!C305="","",'BDD Flux'!C305)</f>
        <v/>
      </c>
      <c r="D303" s="43" t="str">
        <f>IF('BDD Flux'!D305="","",'BDD Flux'!D305)</f>
        <v/>
      </c>
    </row>
    <row r="304" spans="2:4">
      <c r="B304" s="42" t="str">
        <f>IF('BDD Flux'!B306="","",'BDD Flux'!B306)</f>
        <v/>
      </c>
      <c r="C304" s="42" t="str">
        <f>IF('BDD Flux'!C306="","",'BDD Flux'!C306)</f>
        <v/>
      </c>
      <c r="D304" s="43" t="str">
        <f>IF('BDD Flux'!D306="","",'BDD Flux'!D306)</f>
        <v/>
      </c>
    </row>
    <row r="305" spans="2:4">
      <c r="B305" s="42" t="str">
        <f>IF('BDD Flux'!B307="","",'BDD Flux'!B307)</f>
        <v/>
      </c>
      <c r="C305" s="42" t="str">
        <f>IF('BDD Flux'!C307="","",'BDD Flux'!C307)</f>
        <v/>
      </c>
      <c r="D305" s="43" t="str">
        <f>IF('BDD Flux'!D307="","",'BDD Flux'!D307)</f>
        <v/>
      </c>
    </row>
    <row r="306" spans="2:4">
      <c r="B306" s="42" t="str">
        <f>IF('BDD Flux'!B308="","",'BDD Flux'!B308)</f>
        <v/>
      </c>
      <c r="C306" s="42" t="str">
        <f>IF('BDD Flux'!C308="","",'BDD Flux'!C308)</f>
        <v/>
      </c>
      <c r="D306" s="43" t="str">
        <f>IF('BDD Flux'!D308="","",'BDD Flux'!D308)</f>
        <v/>
      </c>
    </row>
    <row r="307" spans="2:4">
      <c r="B307" s="42" t="str">
        <f>IF('BDD Flux'!B309="","",'BDD Flux'!B309)</f>
        <v/>
      </c>
      <c r="C307" s="42" t="str">
        <f>IF('BDD Flux'!C309="","",'BDD Flux'!C309)</f>
        <v/>
      </c>
      <c r="D307" s="43" t="str">
        <f>IF('BDD Flux'!D309="","",'BDD Flux'!D309)</f>
        <v/>
      </c>
    </row>
    <row r="308" spans="2:4">
      <c r="B308" s="42" t="str">
        <f>IF('BDD Flux'!B310="","",'BDD Flux'!B310)</f>
        <v/>
      </c>
      <c r="C308" s="42" t="str">
        <f>IF('BDD Flux'!C310="","",'BDD Flux'!C310)</f>
        <v/>
      </c>
      <c r="D308" s="43" t="str">
        <f>IF('BDD Flux'!D310="","",'BDD Flux'!D310)</f>
        <v/>
      </c>
    </row>
    <row r="309" spans="2:4">
      <c r="B309" s="42" t="str">
        <f>IF('BDD Flux'!B311="","",'BDD Flux'!B311)</f>
        <v/>
      </c>
      <c r="C309" s="42" t="str">
        <f>IF('BDD Flux'!C311="","",'BDD Flux'!C311)</f>
        <v/>
      </c>
      <c r="D309" s="43" t="str">
        <f>IF('BDD Flux'!D311="","",'BDD Flux'!D311)</f>
        <v/>
      </c>
    </row>
    <row r="310" spans="2:4">
      <c r="B310" s="42" t="str">
        <f>IF('BDD Flux'!B312="","",'BDD Flux'!B312)</f>
        <v/>
      </c>
      <c r="C310" s="42" t="str">
        <f>IF('BDD Flux'!C312="","",'BDD Flux'!C312)</f>
        <v/>
      </c>
      <c r="D310" s="43" t="str">
        <f>IF('BDD Flux'!D312="","",'BDD Flux'!D312)</f>
        <v/>
      </c>
    </row>
    <row r="311" spans="2:4">
      <c r="B311" s="42" t="str">
        <f>IF('BDD Flux'!B313="","",'BDD Flux'!B313)</f>
        <v/>
      </c>
      <c r="C311" s="42" t="str">
        <f>IF('BDD Flux'!C313="","",'BDD Flux'!C313)</f>
        <v/>
      </c>
      <c r="D311" s="43" t="str">
        <f>IF('BDD Flux'!D313="","",'BDD Flux'!D313)</f>
        <v/>
      </c>
    </row>
    <row r="312" spans="2:4">
      <c r="B312" s="42" t="str">
        <f>IF('BDD Flux'!B314="","",'BDD Flux'!B314)</f>
        <v/>
      </c>
      <c r="C312" s="42" t="str">
        <f>IF('BDD Flux'!C314="","",'BDD Flux'!C314)</f>
        <v/>
      </c>
      <c r="D312" s="43" t="str">
        <f>IF('BDD Flux'!D314="","",'BDD Flux'!D314)</f>
        <v/>
      </c>
    </row>
    <row r="313" spans="2:4">
      <c r="B313" s="42" t="str">
        <f>IF('BDD Flux'!B315="","",'BDD Flux'!B315)</f>
        <v/>
      </c>
      <c r="C313" s="42" t="str">
        <f>IF('BDD Flux'!C315="","",'BDD Flux'!C315)</f>
        <v/>
      </c>
      <c r="D313" s="43" t="str">
        <f>IF('BDD Flux'!D315="","",'BDD Flux'!D315)</f>
        <v/>
      </c>
    </row>
    <row r="314" spans="2:4">
      <c r="B314" s="42" t="str">
        <f>IF('BDD Flux'!B316="","",'BDD Flux'!B316)</f>
        <v/>
      </c>
      <c r="C314" s="42" t="str">
        <f>IF('BDD Flux'!C316="","",'BDD Flux'!C316)</f>
        <v/>
      </c>
      <c r="D314" s="43" t="str">
        <f>IF('BDD Flux'!D316="","",'BDD Flux'!D316)</f>
        <v/>
      </c>
    </row>
    <row r="315" spans="2:4">
      <c r="B315" s="42" t="str">
        <f>IF('BDD Flux'!B317="","",'BDD Flux'!B317)</f>
        <v/>
      </c>
      <c r="C315" s="42" t="str">
        <f>IF('BDD Flux'!C317="","",'BDD Flux'!C317)</f>
        <v/>
      </c>
      <c r="D315" s="43" t="str">
        <f>IF('BDD Flux'!D317="","",'BDD Flux'!D317)</f>
        <v/>
      </c>
    </row>
    <row r="316" spans="2:4">
      <c r="B316" s="42" t="str">
        <f>IF('BDD Flux'!B318="","",'BDD Flux'!B318)</f>
        <v/>
      </c>
      <c r="C316" s="42" t="str">
        <f>IF('BDD Flux'!C318="","",'BDD Flux'!C318)</f>
        <v/>
      </c>
      <c r="D316" s="43" t="str">
        <f>IF('BDD Flux'!D318="","",'BDD Flux'!D318)</f>
        <v/>
      </c>
    </row>
    <row r="317" spans="2:4">
      <c r="B317" s="42" t="str">
        <f>IF('BDD Flux'!B319="","",'BDD Flux'!B319)</f>
        <v/>
      </c>
      <c r="C317" s="42" t="str">
        <f>IF('BDD Flux'!C319="","",'BDD Flux'!C319)</f>
        <v/>
      </c>
      <c r="D317" s="43" t="str">
        <f>IF('BDD Flux'!D319="","",'BDD Flux'!D319)</f>
        <v/>
      </c>
    </row>
    <row r="318" spans="2:4">
      <c r="B318" s="42" t="str">
        <f>IF('BDD Flux'!B320="","",'BDD Flux'!B320)</f>
        <v/>
      </c>
      <c r="C318" s="42" t="str">
        <f>IF('BDD Flux'!C320="","",'BDD Flux'!C320)</f>
        <v/>
      </c>
      <c r="D318" s="43" t="str">
        <f>IF('BDD Flux'!D320="","",'BDD Flux'!D320)</f>
        <v/>
      </c>
    </row>
    <row r="319" spans="2:4">
      <c r="B319" s="42" t="str">
        <f>IF('BDD Flux'!B321="","",'BDD Flux'!B321)</f>
        <v/>
      </c>
      <c r="C319" s="42" t="str">
        <f>IF('BDD Flux'!C321="","",'BDD Flux'!C321)</f>
        <v/>
      </c>
      <c r="D319" s="43" t="str">
        <f>IF('BDD Flux'!D321="","",'BDD Flux'!D321)</f>
        <v/>
      </c>
    </row>
    <row r="320" spans="2:4">
      <c r="B320" s="42" t="str">
        <f>IF('BDD Flux'!B322="","",'BDD Flux'!B322)</f>
        <v/>
      </c>
      <c r="C320" s="42" t="str">
        <f>IF('BDD Flux'!C322="","",'BDD Flux'!C322)</f>
        <v/>
      </c>
      <c r="D320" s="43" t="str">
        <f>IF('BDD Flux'!D322="","",'BDD Flux'!D322)</f>
        <v/>
      </c>
    </row>
    <row r="321" spans="2:4">
      <c r="B321" s="42" t="str">
        <f>IF('BDD Flux'!B323="","",'BDD Flux'!B323)</f>
        <v/>
      </c>
      <c r="C321" s="42" t="str">
        <f>IF('BDD Flux'!C323="","",'BDD Flux'!C323)</f>
        <v/>
      </c>
      <c r="D321" s="43" t="str">
        <f>IF('BDD Flux'!D323="","",'BDD Flux'!D323)</f>
        <v/>
      </c>
    </row>
    <row r="322" spans="2:4">
      <c r="B322" s="42" t="str">
        <f>IF('BDD Flux'!B324="","",'BDD Flux'!B324)</f>
        <v/>
      </c>
      <c r="C322" s="42" t="str">
        <f>IF('BDD Flux'!C324="","",'BDD Flux'!C324)</f>
        <v/>
      </c>
      <c r="D322" s="43" t="str">
        <f>IF('BDD Flux'!D324="","",'BDD Flux'!D324)</f>
        <v/>
      </c>
    </row>
    <row r="323" spans="2:4">
      <c r="B323" s="42" t="str">
        <f>IF('BDD Flux'!B325="","",'BDD Flux'!B325)</f>
        <v/>
      </c>
      <c r="C323" s="42" t="str">
        <f>IF('BDD Flux'!C325="","",'BDD Flux'!C325)</f>
        <v/>
      </c>
      <c r="D323" s="43" t="str">
        <f>IF('BDD Flux'!D325="","",'BDD Flux'!D325)</f>
        <v/>
      </c>
    </row>
    <row r="324" spans="2:4">
      <c r="B324" s="42" t="str">
        <f>IF('BDD Flux'!B326="","",'BDD Flux'!B326)</f>
        <v/>
      </c>
      <c r="C324" s="42" t="str">
        <f>IF('BDD Flux'!C326="","",'BDD Flux'!C326)</f>
        <v/>
      </c>
      <c r="D324" s="43" t="str">
        <f>IF('BDD Flux'!D326="","",'BDD Flux'!D326)</f>
        <v/>
      </c>
    </row>
    <row r="325" spans="2:4">
      <c r="B325" s="42" t="str">
        <f>IF('BDD Flux'!B327="","",'BDD Flux'!B327)</f>
        <v/>
      </c>
      <c r="C325" s="42" t="str">
        <f>IF('BDD Flux'!C327="","",'BDD Flux'!C327)</f>
        <v/>
      </c>
      <c r="D325" s="43" t="str">
        <f>IF('BDD Flux'!D327="","",'BDD Flux'!D327)</f>
        <v/>
      </c>
    </row>
    <row r="326" spans="2:4">
      <c r="B326" s="42" t="str">
        <f>IF('BDD Flux'!B328="","",'BDD Flux'!B328)</f>
        <v/>
      </c>
      <c r="C326" s="42" t="str">
        <f>IF('BDD Flux'!C328="","",'BDD Flux'!C328)</f>
        <v/>
      </c>
      <c r="D326" s="43" t="str">
        <f>IF('BDD Flux'!D328="","",'BDD Flux'!D328)</f>
        <v/>
      </c>
    </row>
    <row r="327" spans="2:4">
      <c r="B327" s="42" t="str">
        <f>IF('BDD Flux'!B329="","",'BDD Flux'!B329)</f>
        <v/>
      </c>
      <c r="C327" s="42" t="str">
        <f>IF('BDD Flux'!C329="","",'BDD Flux'!C329)</f>
        <v/>
      </c>
      <c r="D327" s="43" t="str">
        <f>IF('BDD Flux'!D329="","",'BDD Flux'!D329)</f>
        <v/>
      </c>
    </row>
    <row r="328" spans="2:4">
      <c r="B328" s="42" t="str">
        <f>IF('BDD Flux'!B330="","",'BDD Flux'!B330)</f>
        <v/>
      </c>
      <c r="C328" s="42" t="str">
        <f>IF('BDD Flux'!C330="","",'BDD Flux'!C330)</f>
        <v/>
      </c>
      <c r="D328" s="43" t="str">
        <f>IF('BDD Flux'!D330="","",'BDD Flux'!D330)</f>
        <v/>
      </c>
    </row>
    <row r="329" spans="2:4">
      <c r="B329" s="42" t="str">
        <f>IF('BDD Flux'!B331="","",'BDD Flux'!B331)</f>
        <v/>
      </c>
      <c r="C329" s="42" t="str">
        <f>IF('BDD Flux'!C331="","",'BDD Flux'!C331)</f>
        <v/>
      </c>
      <c r="D329" s="43" t="str">
        <f>IF('BDD Flux'!D331="","",'BDD Flux'!D331)</f>
        <v/>
      </c>
    </row>
    <row r="330" spans="2:4">
      <c r="B330" s="42" t="str">
        <f>IF('BDD Flux'!B332="","",'BDD Flux'!B332)</f>
        <v/>
      </c>
      <c r="C330" s="42" t="str">
        <f>IF('BDD Flux'!C332="","",'BDD Flux'!C332)</f>
        <v/>
      </c>
      <c r="D330" s="43" t="str">
        <f>IF('BDD Flux'!D332="","",'BDD Flux'!D332)</f>
        <v/>
      </c>
    </row>
    <row r="331" spans="2:4">
      <c r="B331" s="42" t="str">
        <f>IF('BDD Flux'!B333="","",'BDD Flux'!B333)</f>
        <v/>
      </c>
      <c r="C331" s="42" t="str">
        <f>IF('BDD Flux'!C333="","",'BDD Flux'!C333)</f>
        <v/>
      </c>
      <c r="D331" s="43" t="str">
        <f>IF('BDD Flux'!D333="","",'BDD Flux'!D333)</f>
        <v/>
      </c>
    </row>
    <row r="332" spans="2:4">
      <c r="B332" s="42" t="str">
        <f>IF('BDD Flux'!B334="","",'BDD Flux'!B334)</f>
        <v/>
      </c>
      <c r="C332" s="42" t="str">
        <f>IF('BDD Flux'!C334="","",'BDD Flux'!C334)</f>
        <v/>
      </c>
      <c r="D332" s="43" t="str">
        <f>IF('BDD Flux'!D334="","",'BDD Flux'!D334)</f>
        <v/>
      </c>
    </row>
    <row r="333" spans="2:4">
      <c r="B333" s="42" t="str">
        <f>IF('BDD Flux'!B335="","",'BDD Flux'!B335)</f>
        <v/>
      </c>
      <c r="C333" s="42" t="str">
        <f>IF('BDD Flux'!C335="","",'BDD Flux'!C335)</f>
        <v/>
      </c>
      <c r="D333" s="43" t="str">
        <f>IF('BDD Flux'!D335="","",'BDD Flux'!D335)</f>
        <v/>
      </c>
    </row>
    <row r="334" spans="2:4">
      <c r="B334" s="42" t="str">
        <f>IF('BDD Flux'!B336="","",'BDD Flux'!B336)</f>
        <v/>
      </c>
      <c r="C334" s="42" t="str">
        <f>IF('BDD Flux'!C336="","",'BDD Flux'!C336)</f>
        <v/>
      </c>
      <c r="D334" s="43" t="str">
        <f>IF('BDD Flux'!D336="","",'BDD Flux'!D336)</f>
        <v/>
      </c>
    </row>
    <row r="335" spans="2:4">
      <c r="B335" s="42" t="str">
        <f>IF('BDD Flux'!B337="","",'BDD Flux'!B337)</f>
        <v/>
      </c>
      <c r="C335" s="42" t="str">
        <f>IF('BDD Flux'!C337="","",'BDD Flux'!C337)</f>
        <v/>
      </c>
      <c r="D335" s="43" t="str">
        <f>IF('BDD Flux'!D337="","",'BDD Flux'!D337)</f>
        <v/>
      </c>
    </row>
    <row r="336" spans="2:4">
      <c r="B336" s="42" t="str">
        <f>IF('BDD Flux'!B338="","",'BDD Flux'!B338)</f>
        <v/>
      </c>
      <c r="C336" s="42" t="str">
        <f>IF('BDD Flux'!C338="","",'BDD Flux'!C338)</f>
        <v/>
      </c>
      <c r="D336" s="43" t="str">
        <f>IF('BDD Flux'!D338="","",'BDD Flux'!D338)</f>
        <v/>
      </c>
    </row>
    <row r="337" spans="2:4">
      <c r="B337" s="42" t="str">
        <f>IF('BDD Flux'!B339="","",'BDD Flux'!B339)</f>
        <v/>
      </c>
      <c r="C337" s="42" t="str">
        <f>IF('BDD Flux'!C339="","",'BDD Flux'!C339)</f>
        <v/>
      </c>
      <c r="D337" s="43" t="str">
        <f>IF('BDD Flux'!D339="","",'BDD Flux'!D339)</f>
        <v/>
      </c>
    </row>
    <row r="338" spans="2:4">
      <c r="B338" s="42" t="str">
        <f>IF('BDD Flux'!B340="","",'BDD Flux'!B340)</f>
        <v/>
      </c>
      <c r="C338" s="42" t="str">
        <f>IF('BDD Flux'!C340="","",'BDD Flux'!C340)</f>
        <v/>
      </c>
      <c r="D338" s="43" t="str">
        <f>IF('BDD Flux'!D340="","",'BDD Flux'!D340)</f>
        <v/>
      </c>
    </row>
    <row r="339" spans="2:4">
      <c r="B339" s="42" t="str">
        <f>IF('BDD Flux'!B341="","",'BDD Flux'!B341)</f>
        <v/>
      </c>
      <c r="C339" s="42" t="str">
        <f>IF('BDD Flux'!C341="","",'BDD Flux'!C341)</f>
        <v/>
      </c>
      <c r="D339" s="43" t="str">
        <f>IF('BDD Flux'!D341="","",'BDD Flux'!D341)</f>
        <v/>
      </c>
    </row>
    <row r="340" spans="2:4">
      <c r="B340" s="42" t="str">
        <f>IF('BDD Flux'!B342="","",'BDD Flux'!B342)</f>
        <v/>
      </c>
      <c r="C340" s="42" t="str">
        <f>IF('BDD Flux'!C342="","",'BDD Flux'!C342)</f>
        <v/>
      </c>
      <c r="D340" s="43" t="str">
        <f>IF('BDD Flux'!D342="","",'BDD Flux'!D342)</f>
        <v/>
      </c>
    </row>
    <row r="341" spans="2:4">
      <c r="B341" s="42" t="str">
        <f>IF('BDD Flux'!B343="","",'BDD Flux'!B343)</f>
        <v/>
      </c>
      <c r="C341" s="42" t="str">
        <f>IF('BDD Flux'!C343="","",'BDD Flux'!C343)</f>
        <v/>
      </c>
      <c r="D341" s="43" t="str">
        <f>IF('BDD Flux'!D343="","",'BDD Flux'!D343)</f>
        <v/>
      </c>
    </row>
    <row r="342" spans="2:4">
      <c r="B342" s="42" t="str">
        <f>IF('BDD Flux'!B344="","",'BDD Flux'!B344)</f>
        <v/>
      </c>
      <c r="C342" s="42" t="str">
        <f>IF('BDD Flux'!C344="","",'BDD Flux'!C344)</f>
        <v/>
      </c>
      <c r="D342" s="43" t="str">
        <f>IF('BDD Flux'!D344="","",'BDD Flux'!D344)</f>
        <v/>
      </c>
    </row>
    <row r="343" spans="2:4">
      <c r="B343" s="42" t="str">
        <f>IF('BDD Flux'!B345="","",'BDD Flux'!B345)</f>
        <v/>
      </c>
      <c r="C343" s="42" t="str">
        <f>IF('BDD Flux'!C345="","",'BDD Flux'!C345)</f>
        <v/>
      </c>
      <c r="D343" s="43" t="str">
        <f>IF('BDD Flux'!D345="","",'BDD Flux'!D345)</f>
        <v/>
      </c>
    </row>
    <row r="344" spans="2:4">
      <c r="B344" s="42" t="str">
        <f>IF('BDD Flux'!B346="","",'BDD Flux'!B346)</f>
        <v/>
      </c>
      <c r="C344" s="42" t="str">
        <f>IF('BDD Flux'!C346="","",'BDD Flux'!C346)</f>
        <v/>
      </c>
      <c r="D344" s="43" t="str">
        <f>IF('BDD Flux'!D346="","",'BDD Flux'!D346)</f>
        <v/>
      </c>
    </row>
    <row r="345" spans="2:4">
      <c r="B345" s="42" t="str">
        <f>IF('BDD Flux'!B347="","",'BDD Flux'!B347)</f>
        <v/>
      </c>
      <c r="C345" s="42" t="str">
        <f>IF('BDD Flux'!C347="","",'BDD Flux'!C347)</f>
        <v/>
      </c>
      <c r="D345" s="43" t="str">
        <f>IF('BDD Flux'!D347="","",'BDD Flux'!D347)</f>
        <v/>
      </c>
    </row>
    <row r="346" spans="2:4">
      <c r="B346" s="42" t="str">
        <f>IF('BDD Flux'!B348="","",'BDD Flux'!B348)</f>
        <v/>
      </c>
      <c r="C346" s="42" t="str">
        <f>IF('BDD Flux'!C348="","",'BDD Flux'!C348)</f>
        <v/>
      </c>
      <c r="D346" s="43" t="str">
        <f>IF('BDD Flux'!D348="","",'BDD Flux'!D348)</f>
        <v/>
      </c>
    </row>
    <row r="347" spans="2:4">
      <c r="B347" s="42" t="str">
        <f>IF('BDD Flux'!B349="","",'BDD Flux'!B349)</f>
        <v/>
      </c>
      <c r="C347" s="42" t="str">
        <f>IF('BDD Flux'!C349="","",'BDD Flux'!C349)</f>
        <v/>
      </c>
      <c r="D347" s="43" t="str">
        <f>IF('BDD Flux'!D349="","",'BDD Flux'!D349)</f>
        <v/>
      </c>
    </row>
  </sheetData>
  <sheetProtection algorithmName="SHA-512" hashValue="GCtYbqNiIUeqMH4G77EyvoAezYpV4/8bDNj/9ueDIoyB1/7B97LiHr64dqp2NZWkQb1ofNBtja0W//bAbrA6xg==" saltValue="TgrcROg8Rm4YuxxjUkHgn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4914D-4A86-4F4B-ADA6-F430E67D313E}">
  <sheetPr>
    <tabColor theme="4" tint="0.79998168889431442"/>
  </sheetPr>
  <dimension ref="B1:D11"/>
  <sheetViews>
    <sheetView showGridLines="0" workbookViewId="0">
      <selection activeCell="D9" sqref="D9"/>
    </sheetView>
  </sheetViews>
  <sheetFormatPr baseColWidth="10" defaultRowHeight="18.5"/>
  <cols>
    <col min="1" max="1" width="4.1640625" customWidth="1"/>
    <col min="2" max="2" width="17.83203125" style="55" bestFit="1" customWidth="1"/>
    <col min="3" max="3" width="18.1640625" style="55" bestFit="1" customWidth="1"/>
    <col min="4" max="4" width="67.33203125" style="55" customWidth="1"/>
  </cols>
  <sheetData>
    <row r="1" spans="2:4">
      <c r="B1" s="56" t="s">
        <v>155</v>
      </c>
      <c r="C1" s="56" t="s">
        <v>260</v>
      </c>
      <c r="D1" s="60" t="s">
        <v>261</v>
      </c>
    </row>
    <row r="2" spans="2:4">
      <c r="B2" s="58" t="s">
        <v>263</v>
      </c>
      <c r="C2" s="59">
        <v>45198</v>
      </c>
      <c r="D2" s="57" t="s">
        <v>262</v>
      </c>
    </row>
    <row r="3" spans="2:4">
      <c r="B3" s="58"/>
      <c r="C3" s="58"/>
      <c r="D3" s="57"/>
    </row>
    <row r="4" spans="2:4">
      <c r="B4" s="58"/>
      <c r="C4" s="58"/>
      <c r="D4" s="57"/>
    </row>
    <row r="5" spans="2:4">
      <c r="B5" s="58"/>
      <c r="C5" s="58"/>
      <c r="D5" s="57"/>
    </row>
    <row r="6" spans="2:4">
      <c r="B6" s="58"/>
      <c r="C6" s="58"/>
      <c r="D6" s="57"/>
    </row>
    <row r="7" spans="2:4">
      <c r="B7" s="58"/>
      <c r="C7" s="58"/>
      <c r="D7" s="57"/>
    </row>
    <row r="8" spans="2:4">
      <c r="B8" s="58"/>
      <c r="C8" s="58"/>
      <c r="D8" s="57"/>
    </row>
    <row r="9" spans="2:4">
      <c r="B9" s="58"/>
      <c r="C9" s="58"/>
      <c r="D9" s="57"/>
    </row>
    <row r="10" spans="2:4">
      <c r="B10" s="58"/>
      <c r="C10" s="58"/>
      <c r="D10" s="57"/>
    </row>
    <row r="11" spans="2:4">
      <c r="B11" s="58"/>
      <c r="C11" s="58"/>
      <c r="D11" s="57"/>
    </row>
  </sheetData>
  <sheetProtection algorithmName="SHA-512" hashValue="KR8jmoAL9YBOYHCpcJ3QVij3cxSlczBZmyvCghXwt8NH0D8padmk+gVxCxRyJ5IOUkSGrEvaMO9KI785EKdUkg==" saltValue="sfazI4a3bC/SQuj/Ia/WC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CEEE0-AC07-FD48-A749-BB66CC049B83}">
  <sheetPr>
    <tabColor theme="5" tint="-0.249977111117893"/>
  </sheetPr>
  <dimension ref="B1:Y302"/>
  <sheetViews>
    <sheetView showGridLines="0" topLeftCell="B1" zoomScale="111" zoomScaleNormal="100" workbookViewId="0">
      <selection activeCell="B4" sqref="B4"/>
    </sheetView>
  </sheetViews>
  <sheetFormatPr baseColWidth="10" defaultRowHeight="15.5"/>
  <cols>
    <col min="1" max="1" width="3.1640625" customWidth="1"/>
    <col min="2" max="2" width="29.5" bestFit="1" customWidth="1"/>
    <col min="3" max="3" width="71.6640625" bestFit="1" customWidth="1"/>
    <col min="4" max="4" width="71.6640625" customWidth="1"/>
    <col min="5" max="5" width="19.1640625" bestFit="1" customWidth="1"/>
    <col min="6" max="6" width="30.6640625" bestFit="1" customWidth="1"/>
    <col min="7" max="7" width="12.5" bestFit="1" customWidth="1"/>
    <col min="8" max="8" width="54" customWidth="1"/>
    <col min="9" max="9" width="17.33203125" bestFit="1" customWidth="1"/>
    <col min="10" max="10" width="12.33203125" bestFit="1" customWidth="1"/>
    <col min="11" max="11" width="16.5" bestFit="1" customWidth="1"/>
    <col min="12" max="12" width="17.1640625" bestFit="1" customWidth="1"/>
    <col min="13" max="13" width="12.33203125" bestFit="1" customWidth="1"/>
    <col min="14" max="14" width="17.33203125" bestFit="1" customWidth="1"/>
    <col min="15" max="15" width="18" bestFit="1" customWidth="1"/>
    <col min="17" max="17" width="9.83203125" bestFit="1" customWidth="1"/>
    <col min="18" max="19" width="9.6640625" bestFit="1" customWidth="1"/>
    <col min="20" max="21" width="14" bestFit="1" customWidth="1"/>
    <col min="22" max="22" width="13.83203125" bestFit="1" customWidth="1"/>
    <col min="23" max="25" width="10.6640625" bestFit="1" customWidth="1"/>
  </cols>
  <sheetData>
    <row r="1" spans="2:25" ht="46.5">
      <c r="F1" s="45"/>
      <c r="Q1" s="46" t="s">
        <v>1</v>
      </c>
      <c r="R1" s="46" t="s">
        <v>2</v>
      </c>
      <c r="S1" s="46" t="s">
        <v>3</v>
      </c>
      <c r="T1" s="3" t="s">
        <v>107</v>
      </c>
      <c r="U1" s="3" t="s">
        <v>108</v>
      </c>
      <c r="V1" s="3" t="s">
        <v>109</v>
      </c>
      <c r="W1" s="46" t="s">
        <v>126</v>
      </c>
      <c r="X1" s="46" t="s">
        <v>127</v>
      </c>
      <c r="Y1" s="46" t="s">
        <v>128</v>
      </c>
    </row>
    <row r="2" spans="2:25">
      <c r="F2" s="45"/>
      <c r="Q2" s="47" t="e">
        <f>IF(VLOOKUP(Calcul!$C$8,'BDD Flux'!$C$4:$O$287,G3,0)="","",VLOOKUP(Calcul!$C$8,'BDD Flux'!$C$4:$O$287,G3,0))</f>
        <v>#N/A</v>
      </c>
      <c r="R2" s="47" t="e">
        <f>IF(VLOOKUP(Calcul!$C$8,'BDD Flux'!$C$4:$O$287,J3,0)="","",VLOOKUP(Calcul!$C$8,'BDD Flux'!$C$4:$O$287,J3,0))</f>
        <v>#N/A</v>
      </c>
      <c r="S2" s="47" t="e">
        <f>IF(VLOOKUP(Calcul!$C$8,'BDD Flux'!$C$4:$O$287,M3,0)="","",VLOOKUP(Calcul!$C$8,'BDD Flux'!$C$4:$O$287,M3,0))</f>
        <v>#N/A</v>
      </c>
      <c r="T2" s="47" t="e">
        <f>IF(VLOOKUP(Calcul!$C$8,'BDD Flux'!$C$4:$O$287,H3,0)="","",VLOOKUP(Calcul!$C$8,'BDD Flux'!$C$4:$O$287,H3,0))</f>
        <v>#N/A</v>
      </c>
      <c r="U2" s="47" t="e">
        <f>IF(VLOOKUP(Calcul!$C$8,'BDD Flux'!$C$4:$O$287,K3,0)="","",VLOOKUP(Calcul!$C$8,'BDD Flux'!$C$4:$O$287,K3,0))</f>
        <v>#N/A</v>
      </c>
      <c r="V2" s="47" t="e">
        <f>IF(VLOOKUP(Calcul!$C$8,'BDD Flux'!$C$4:$O$287,N3,0)="","",VLOOKUP(Calcul!$C$8,'BDD Flux'!$C$4:$O$287,N3,0))</f>
        <v>#N/A</v>
      </c>
      <c r="W2" s="47" t="e">
        <f>IF(VLOOKUP(Calcul!$C$8,'BDD Flux'!$C$4:$O$287,I3,0)="","",VLOOKUP(Calcul!$C$8,'BDD Flux'!$C$4:$O$287,I3,0))</f>
        <v>#N/A</v>
      </c>
      <c r="X2" s="47" t="e">
        <f>IF(VLOOKUP(Calcul!$C$8,'BDD Flux'!$C$4:$O$287,L3,0)="","",VLOOKUP(Calcul!$C$8,'BDD Flux'!$C$4:$O$287,L3,0))</f>
        <v>#N/A</v>
      </c>
      <c r="Y2" s="47">
        <v>0</v>
      </c>
    </row>
    <row r="3" spans="2:25">
      <c r="C3" s="44">
        <v>1</v>
      </c>
      <c r="D3" s="44">
        <f>C3+1</f>
        <v>2</v>
      </c>
      <c r="E3" s="44">
        <f t="shared" ref="E3:O3" si="0">D3+1</f>
        <v>3</v>
      </c>
      <c r="F3" s="44">
        <f t="shared" si="0"/>
        <v>4</v>
      </c>
      <c r="G3" s="44">
        <f t="shared" si="0"/>
        <v>5</v>
      </c>
      <c r="H3" s="44">
        <f t="shared" si="0"/>
        <v>6</v>
      </c>
      <c r="I3" s="44">
        <f t="shared" si="0"/>
        <v>7</v>
      </c>
      <c r="J3" s="44">
        <f t="shared" si="0"/>
        <v>8</v>
      </c>
      <c r="K3" s="44">
        <f t="shared" si="0"/>
        <v>9</v>
      </c>
      <c r="L3" s="44">
        <f t="shared" si="0"/>
        <v>10</v>
      </c>
      <c r="M3" s="44">
        <f t="shared" si="0"/>
        <v>11</v>
      </c>
      <c r="N3" s="44">
        <f t="shared" si="0"/>
        <v>12</v>
      </c>
      <c r="O3" s="44">
        <f t="shared" si="0"/>
        <v>13</v>
      </c>
    </row>
    <row r="4" spans="2:25">
      <c r="B4" s="3" t="s">
        <v>176</v>
      </c>
      <c r="C4" s="3" t="s">
        <v>160</v>
      </c>
      <c r="D4" s="3" t="s">
        <v>190</v>
      </c>
      <c r="E4" s="3" t="s">
        <v>0</v>
      </c>
      <c r="F4" s="3" t="s">
        <v>14</v>
      </c>
      <c r="G4" s="3" t="s">
        <v>1</v>
      </c>
      <c r="H4" s="3" t="s">
        <v>107</v>
      </c>
      <c r="I4" s="3" t="s">
        <v>126</v>
      </c>
      <c r="J4" s="3" t="s">
        <v>2</v>
      </c>
      <c r="K4" s="3" t="s">
        <v>108</v>
      </c>
      <c r="L4" s="3" t="s">
        <v>127</v>
      </c>
      <c r="M4" s="3" t="s">
        <v>3</v>
      </c>
      <c r="N4" s="3" t="s">
        <v>110</v>
      </c>
      <c r="O4" s="3" t="s">
        <v>128</v>
      </c>
    </row>
    <row r="5" spans="2:25" s="100" customFormat="1" ht="14.5">
      <c r="B5" s="86" t="s">
        <v>196</v>
      </c>
      <c r="C5" s="87" t="s">
        <v>279</v>
      </c>
      <c r="D5" s="88" t="s">
        <v>280</v>
      </c>
      <c r="E5" s="99" t="s">
        <v>174</v>
      </c>
      <c r="F5" s="99" t="s">
        <v>171</v>
      </c>
      <c r="G5" s="99"/>
      <c r="H5" s="99"/>
      <c r="I5" s="99"/>
      <c r="J5" s="99"/>
      <c r="K5" s="99"/>
      <c r="L5" s="99"/>
      <c r="M5" s="99"/>
      <c r="N5" s="99"/>
      <c r="O5" s="99"/>
    </row>
    <row r="6" spans="2:25" s="100" customFormat="1" ht="14.5">
      <c r="B6" s="86" t="s">
        <v>196</v>
      </c>
      <c r="C6" s="87" t="s">
        <v>281</v>
      </c>
      <c r="D6" s="87" t="s">
        <v>221</v>
      </c>
      <c r="E6" s="101" t="s">
        <v>174</v>
      </c>
      <c r="F6" s="99" t="s">
        <v>171</v>
      </c>
      <c r="G6" s="99"/>
      <c r="H6" s="99"/>
      <c r="I6" s="99"/>
      <c r="J6" s="99"/>
      <c r="K6" s="99"/>
      <c r="L6" s="99"/>
      <c r="M6" s="99"/>
      <c r="N6" s="99"/>
      <c r="O6" s="99"/>
    </row>
    <row r="7" spans="2:25" s="100" customFormat="1" ht="14.5">
      <c r="B7" s="86" t="s">
        <v>196</v>
      </c>
      <c r="C7" s="87" t="s">
        <v>282</v>
      </c>
      <c r="D7" s="87" t="s">
        <v>221</v>
      </c>
      <c r="E7" s="101" t="s">
        <v>173</v>
      </c>
      <c r="F7" s="99" t="s">
        <v>171</v>
      </c>
      <c r="G7" s="99"/>
      <c r="H7" s="99"/>
      <c r="I7" s="99"/>
      <c r="J7" s="99"/>
      <c r="K7" s="99"/>
      <c r="L7" s="99"/>
      <c r="M7" s="99"/>
      <c r="N7" s="99"/>
      <c r="O7" s="99"/>
    </row>
    <row r="8" spans="2:25" s="100" customFormat="1" ht="14.5">
      <c r="B8" s="86" t="s">
        <v>196</v>
      </c>
      <c r="C8" s="87" t="s">
        <v>283</v>
      </c>
      <c r="D8" s="87" t="s">
        <v>221</v>
      </c>
      <c r="E8" s="101" t="s">
        <v>172</v>
      </c>
      <c r="F8" s="99" t="s">
        <v>171</v>
      </c>
      <c r="G8" s="99"/>
      <c r="H8" s="99"/>
      <c r="I8" s="99"/>
      <c r="J8" s="99"/>
      <c r="K8" s="99"/>
      <c r="L8" s="99"/>
      <c r="M8" s="99"/>
      <c r="N8" s="99"/>
      <c r="O8" s="99"/>
    </row>
    <row r="9" spans="2:25" s="100" customFormat="1" ht="14.5">
      <c r="B9" s="86" t="s">
        <v>196</v>
      </c>
      <c r="C9" s="87" t="s">
        <v>284</v>
      </c>
      <c r="D9" s="87" t="s">
        <v>207</v>
      </c>
      <c r="E9" s="99" t="s">
        <v>172</v>
      </c>
      <c r="F9" s="99" t="s">
        <v>171</v>
      </c>
      <c r="G9" s="99"/>
      <c r="H9" s="99"/>
      <c r="I9" s="99"/>
      <c r="J9" s="99"/>
      <c r="K9" s="99"/>
      <c r="L9" s="99"/>
      <c r="M9" s="99"/>
      <c r="N9" s="99"/>
      <c r="O9" s="99"/>
    </row>
    <row r="10" spans="2:25" s="100" customFormat="1" ht="14.5">
      <c r="B10" s="86" t="s">
        <v>196</v>
      </c>
      <c r="C10" s="87" t="s">
        <v>285</v>
      </c>
      <c r="D10" s="87" t="s">
        <v>221</v>
      </c>
      <c r="E10" s="99" t="s">
        <v>172</v>
      </c>
      <c r="F10" s="99" t="s">
        <v>171</v>
      </c>
      <c r="G10" s="99"/>
      <c r="H10" s="99"/>
      <c r="I10" s="99"/>
      <c r="J10" s="99"/>
      <c r="K10" s="99"/>
      <c r="L10" s="99"/>
      <c r="M10" s="99"/>
      <c r="N10" s="99"/>
      <c r="O10" s="99"/>
    </row>
    <row r="11" spans="2:25" s="100" customFormat="1" ht="14.5">
      <c r="B11" s="86" t="s">
        <v>196</v>
      </c>
      <c r="C11" s="87" t="s">
        <v>80</v>
      </c>
      <c r="D11" s="87" t="s">
        <v>217</v>
      </c>
      <c r="E11" s="99" t="s">
        <v>173</v>
      </c>
      <c r="F11" s="99" t="s">
        <v>171</v>
      </c>
      <c r="G11" s="99"/>
      <c r="H11" s="99"/>
      <c r="I11" s="99"/>
      <c r="J11" s="99"/>
      <c r="K11" s="99"/>
      <c r="L11" s="99"/>
      <c r="M11" s="99"/>
      <c r="N11" s="99"/>
      <c r="O11" s="99"/>
    </row>
    <row r="12" spans="2:25" s="100" customFormat="1" ht="14.5">
      <c r="B12" s="89" t="s">
        <v>196</v>
      </c>
      <c r="C12" s="90" t="s">
        <v>81</v>
      </c>
      <c r="D12" s="90" t="s">
        <v>221</v>
      </c>
      <c r="E12" s="101" t="s">
        <v>174</v>
      </c>
      <c r="F12" s="99" t="s">
        <v>171</v>
      </c>
      <c r="G12" s="99"/>
      <c r="H12" s="99"/>
      <c r="I12" s="99"/>
      <c r="J12" s="99"/>
      <c r="K12" s="99"/>
      <c r="L12" s="99"/>
      <c r="M12" s="99"/>
      <c r="N12" s="99"/>
      <c r="O12" s="99"/>
    </row>
    <row r="13" spans="2:25" s="100" customFormat="1" ht="14.5">
      <c r="B13" s="89" t="s">
        <v>196</v>
      </c>
      <c r="C13" s="90" t="s">
        <v>77</v>
      </c>
      <c r="D13" s="90" t="s">
        <v>221</v>
      </c>
      <c r="E13" s="101" t="s">
        <v>174</v>
      </c>
      <c r="F13" s="99" t="s">
        <v>171</v>
      </c>
      <c r="G13" s="99"/>
      <c r="H13" s="99"/>
      <c r="I13" s="99"/>
      <c r="J13" s="99"/>
      <c r="K13" s="99"/>
      <c r="L13" s="99"/>
      <c r="M13" s="99"/>
      <c r="N13" s="99"/>
      <c r="O13" s="99"/>
    </row>
    <row r="14" spans="2:25" s="100" customFormat="1" ht="14.5">
      <c r="B14" s="89" t="s">
        <v>196</v>
      </c>
      <c r="C14" s="90" t="s">
        <v>286</v>
      </c>
      <c r="D14" s="90" t="s">
        <v>287</v>
      </c>
      <c r="E14" s="101" t="s">
        <v>172</v>
      </c>
      <c r="F14" s="99" t="s">
        <v>171</v>
      </c>
      <c r="G14" s="99"/>
      <c r="H14" s="99"/>
      <c r="I14" s="99"/>
      <c r="J14" s="99"/>
      <c r="K14" s="99"/>
      <c r="L14" s="99"/>
      <c r="M14" s="99"/>
      <c r="N14" s="99"/>
      <c r="O14" s="99"/>
    </row>
    <row r="15" spans="2:25" s="100" customFormat="1" ht="14.5">
      <c r="B15" s="89" t="s">
        <v>196</v>
      </c>
      <c r="C15" s="90" t="s">
        <v>37</v>
      </c>
      <c r="D15" s="90" t="s">
        <v>211</v>
      </c>
      <c r="E15" s="99" t="s">
        <v>173</v>
      </c>
      <c r="F15" s="99" t="s">
        <v>171</v>
      </c>
      <c r="G15" s="99"/>
      <c r="H15" s="99"/>
      <c r="I15" s="99"/>
      <c r="J15" s="99"/>
      <c r="K15" s="99"/>
      <c r="L15" s="99"/>
      <c r="M15" s="99"/>
      <c r="N15" s="99"/>
      <c r="O15" s="99"/>
    </row>
    <row r="16" spans="2:25" s="100" customFormat="1" ht="14.5">
      <c r="B16" s="86" t="s">
        <v>196</v>
      </c>
      <c r="C16" s="87" t="s">
        <v>288</v>
      </c>
      <c r="D16" s="90" t="s">
        <v>221</v>
      </c>
      <c r="E16" s="101" t="s">
        <v>173</v>
      </c>
      <c r="F16" s="99" t="s">
        <v>171</v>
      </c>
      <c r="G16" s="99"/>
      <c r="H16" s="99"/>
      <c r="I16" s="99"/>
      <c r="J16" s="99"/>
      <c r="K16" s="99"/>
      <c r="L16" s="99"/>
      <c r="M16" s="99"/>
      <c r="N16" s="99"/>
      <c r="O16" s="99"/>
    </row>
    <row r="17" spans="2:15" s="100" customFormat="1" ht="14.5">
      <c r="B17" s="89" t="s">
        <v>196</v>
      </c>
      <c r="C17" s="90" t="s">
        <v>78</v>
      </c>
      <c r="D17" s="90" t="s">
        <v>221</v>
      </c>
      <c r="E17" s="101" t="s">
        <v>174</v>
      </c>
      <c r="F17" s="99" t="s">
        <v>171</v>
      </c>
      <c r="G17" s="99"/>
      <c r="H17" s="99"/>
      <c r="I17" s="99"/>
      <c r="J17" s="99"/>
      <c r="K17" s="99"/>
      <c r="L17" s="99"/>
      <c r="M17" s="99"/>
      <c r="N17" s="99"/>
      <c r="O17" s="99"/>
    </row>
    <row r="18" spans="2:15" s="100" customFormat="1" ht="14.5">
      <c r="B18" s="89" t="s">
        <v>196</v>
      </c>
      <c r="C18" s="90" t="s">
        <v>79</v>
      </c>
      <c r="D18" s="90" t="s">
        <v>221</v>
      </c>
      <c r="E18" s="101" t="s">
        <v>174</v>
      </c>
      <c r="F18" s="99" t="s">
        <v>171</v>
      </c>
      <c r="G18" s="99"/>
      <c r="H18" s="99"/>
      <c r="I18" s="99"/>
      <c r="J18" s="99"/>
      <c r="K18" s="99"/>
      <c r="L18" s="99"/>
      <c r="M18" s="99"/>
      <c r="N18" s="99"/>
      <c r="O18" s="99"/>
    </row>
    <row r="19" spans="2:15" s="100" customFormat="1" ht="14.5">
      <c r="B19" s="86" t="s">
        <v>196</v>
      </c>
      <c r="C19" s="87" t="s">
        <v>289</v>
      </c>
      <c r="D19" s="90" t="s">
        <v>219</v>
      </c>
      <c r="E19" s="101" t="s">
        <v>172</v>
      </c>
      <c r="F19" s="99" t="s">
        <v>171</v>
      </c>
      <c r="G19" s="99"/>
      <c r="H19" s="99"/>
      <c r="I19" s="99"/>
      <c r="J19" s="99"/>
      <c r="K19" s="99"/>
      <c r="L19" s="99"/>
      <c r="M19" s="99"/>
      <c r="N19" s="99"/>
      <c r="O19" s="99"/>
    </row>
    <row r="20" spans="2:15" s="100" customFormat="1" ht="14.5">
      <c r="B20" s="86" t="s">
        <v>181</v>
      </c>
      <c r="C20" s="87" t="s">
        <v>290</v>
      </c>
      <c r="D20" s="90" t="s">
        <v>221</v>
      </c>
      <c r="E20" s="99" t="s">
        <v>173</v>
      </c>
      <c r="F20" s="99" t="s">
        <v>171</v>
      </c>
      <c r="G20" s="99"/>
      <c r="H20" s="99"/>
      <c r="I20" s="99"/>
      <c r="J20" s="99"/>
      <c r="K20" s="99"/>
      <c r="L20" s="99"/>
      <c r="M20" s="99"/>
      <c r="N20" s="99"/>
      <c r="O20" s="99"/>
    </row>
    <row r="21" spans="2:15" s="100" customFormat="1" ht="14.5">
      <c r="B21" s="86" t="s">
        <v>181</v>
      </c>
      <c r="C21" s="87" t="s">
        <v>279</v>
      </c>
      <c r="D21" s="88" t="s">
        <v>221</v>
      </c>
      <c r="E21" s="91" t="s">
        <v>174</v>
      </c>
      <c r="F21" s="99" t="s">
        <v>171</v>
      </c>
      <c r="G21" s="99"/>
      <c r="H21" s="99"/>
      <c r="I21" s="99"/>
      <c r="J21" s="99"/>
      <c r="K21" s="99"/>
      <c r="L21" s="99"/>
      <c r="M21" s="99"/>
      <c r="N21" s="99"/>
      <c r="O21" s="99"/>
    </row>
    <row r="22" spans="2:15" s="100" customFormat="1" ht="14.5">
      <c r="B22" s="86" t="s">
        <v>181</v>
      </c>
      <c r="C22" s="87" t="s">
        <v>281</v>
      </c>
      <c r="D22" s="88" t="s">
        <v>291</v>
      </c>
      <c r="E22" s="91" t="s">
        <v>174</v>
      </c>
      <c r="F22" s="99" t="s">
        <v>171</v>
      </c>
      <c r="G22" s="99"/>
      <c r="H22" s="99"/>
      <c r="I22" s="99"/>
      <c r="J22" s="99"/>
      <c r="K22" s="99"/>
      <c r="L22" s="99"/>
      <c r="M22" s="99"/>
      <c r="N22" s="99"/>
      <c r="O22" s="99"/>
    </row>
    <row r="23" spans="2:15" s="100" customFormat="1" ht="14.5">
      <c r="B23" s="86" t="s">
        <v>181</v>
      </c>
      <c r="C23" s="87" t="s">
        <v>282</v>
      </c>
      <c r="D23" s="88" t="s">
        <v>291</v>
      </c>
      <c r="E23" s="99" t="s">
        <v>173</v>
      </c>
      <c r="F23" s="99" t="s">
        <v>171</v>
      </c>
      <c r="G23" s="99"/>
      <c r="H23" s="99"/>
      <c r="I23" s="99"/>
      <c r="J23" s="99"/>
      <c r="K23" s="99"/>
      <c r="L23" s="99"/>
      <c r="M23" s="99"/>
      <c r="N23" s="99"/>
      <c r="O23" s="99"/>
    </row>
    <row r="24" spans="2:15" s="100" customFormat="1" ht="14.5">
      <c r="B24" s="86" t="s">
        <v>181</v>
      </c>
      <c r="C24" s="87" t="s">
        <v>283</v>
      </c>
      <c r="D24" s="88" t="s">
        <v>291</v>
      </c>
      <c r="E24" s="91" t="s">
        <v>172</v>
      </c>
      <c r="F24" s="99" t="s">
        <v>171</v>
      </c>
      <c r="G24" s="99"/>
      <c r="H24" s="99"/>
      <c r="I24" s="99"/>
      <c r="J24" s="99"/>
      <c r="K24" s="99"/>
      <c r="L24" s="99"/>
      <c r="M24" s="99"/>
      <c r="N24" s="99"/>
      <c r="O24" s="99"/>
    </row>
    <row r="25" spans="2:15" s="100" customFormat="1" ht="14.5">
      <c r="B25" s="86" t="s">
        <v>181</v>
      </c>
      <c r="C25" s="87" t="s">
        <v>284</v>
      </c>
      <c r="D25" s="88" t="s">
        <v>207</v>
      </c>
      <c r="E25" s="91" t="s">
        <v>172</v>
      </c>
      <c r="F25" s="99" t="s">
        <v>171</v>
      </c>
      <c r="G25" s="99"/>
      <c r="H25" s="99"/>
      <c r="I25" s="99"/>
      <c r="J25" s="99"/>
      <c r="K25" s="99"/>
      <c r="L25" s="99"/>
      <c r="M25" s="99"/>
      <c r="N25" s="99"/>
      <c r="O25" s="99"/>
    </row>
    <row r="26" spans="2:15" s="100" customFormat="1" ht="14.5">
      <c r="B26" s="86" t="s">
        <v>181</v>
      </c>
      <c r="C26" s="87" t="s">
        <v>59</v>
      </c>
      <c r="D26" s="88" t="s">
        <v>221</v>
      </c>
      <c r="E26" s="91" t="s">
        <v>174</v>
      </c>
      <c r="F26" s="99" t="s">
        <v>171</v>
      </c>
      <c r="G26" s="99"/>
      <c r="H26" s="99"/>
      <c r="I26" s="99"/>
      <c r="J26" s="99"/>
      <c r="K26" s="99"/>
      <c r="L26" s="99"/>
      <c r="M26" s="99"/>
      <c r="N26" s="99"/>
      <c r="O26" s="99"/>
    </row>
    <row r="27" spans="2:15" s="100" customFormat="1" ht="14.5">
      <c r="B27" s="86" t="s">
        <v>181</v>
      </c>
      <c r="C27" s="87" t="s">
        <v>75</v>
      </c>
      <c r="D27" s="88" t="s">
        <v>221</v>
      </c>
      <c r="E27" s="99" t="s">
        <v>173</v>
      </c>
      <c r="F27" s="99" t="s">
        <v>171</v>
      </c>
      <c r="G27" s="99"/>
      <c r="H27" s="99"/>
      <c r="I27" s="99"/>
      <c r="J27" s="99"/>
      <c r="K27" s="99"/>
      <c r="L27" s="99"/>
      <c r="M27" s="99"/>
      <c r="N27" s="99"/>
      <c r="O27" s="99"/>
    </row>
    <row r="28" spans="2:15" s="100" customFormat="1" ht="14.5">
      <c r="B28" s="86" t="s">
        <v>181</v>
      </c>
      <c r="C28" s="87" t="s">
        <v>292</v>
      </c>
      <c r="D28" s="88" t="s">
        <v>221</v>
      </c>
      <c r="E28" s="91" t="s">
        <v>172</v>
      </c>
      <c r="F28" s="99" t="s">
        <v>171</v>
      </c>
      <c r="G28" s="99"/>
      <c r="H28" s="99"/>
      <c r="I28" s="99"/>
      <c r="J28" s="99"/>
      <c r="K28" s="99"/>
      <c r="L28" s="99"/>
      <c r="M28" s="99"/>
      <c r="N28" s="99"/>
      <c r="O28" s="99"/>
    </row>
    <row r="29" spans="2:15" s="100" customFormat="1" ht="14.5">
      <c r="B29" s="86" t="s">
        <v>181</v>
      </c>
      <c r="C29" s="87" t="s">
        <v>229</v>
      </c>
      <c r="D29" s="92" t="s">
        <v>221</v>
      </c>
      <c r="E29" s="91" t="s">
        <v>174</v>
      </c>
      <c r="F29" s="99" t="s">
        <v>171</v>
      </c>
      <c r="G29" s="99"/>
      <c r="H29" s="99"/>
      <c r="I29" s="99"/>
      <c r="J29" s="99"/>
      <c r="K29" s="99"/>
      <c r="L29" s="99"/>
      <c r="M29" s="99"/>
      <c r="N29" s="99"/>
      <c r="O29" s="99"/>
    </row>
    <row r="30" spans="2:15" s="100" customFormat="1" ht="14.5">
      <c r="B30" s="86" t="s">
        <v>181</v>
      </c>
      <c r="C30" s="87" t="s">
        <v>293</v>
      </c>
      <c r="D30" s="92" t="s">
        <v>221</v>
      </c>
      <c r="E30" s="91" t="s">
        <v>174</v>
      </c>
      <c r="F30" s="99" t="s">
        <v>171</v>
      </c>
      <c r="G30" s="99"/>
      <c r="H30" s="99"/>
      <c r="I30" s="99"/>
      <c r="J30" s="99"/>
      <c r="K30" s="99"/>
      <c r="L30" s="99"/>
      <c r="M30" s="99"/>
      <c r="N30" s="99"/>
      <c r="O30" s="99"/>
    </row>
    <row r="31" spans="2:15" s="100" customFormat="1" ht="14.5">
      <c r="B31" s="89" t="s">
        <v>181</v>
      </c>
      <c r="C31" s="90" t="s">
        <v>60</v>
      </c>
      <c r="D31" s="92" t="s">
        <v>221</v>
      </c>
      <c r="E31" s="91" t="s">
        <v>174</v>
      </c>
      <c r="F31" s="99" t="s">
        <v>171</v>
      </c>
      <c r="G31" s="99"/>
      <c r="H31" s="99"/>
      <c r="I31" s="99"/>
      <c r="J31" s="99"/>
      <c r="K31" s="99"/>
      <c r="L31" s="99"/>
      <c r="M31" s="99"/>
      <c r="N31" s="99"/>
      <c r="O31" s="99"/>
    </row>
    <row r="32" spans="2:15" s="100" customFormat="1" ht="14.5">
      <c r="B32" s="89" t="s">
        <v>181</v>
      </c>
      <c r="C32" s="90" t="s">
        <v>76</v>
      </c>
      <c r="D32" s="92" t="s">
        <v>221</v>
      </c>
      <c r="E32" s="99" t="s">
        <v>173</v>
      </c>
      <c r="F32" s="99" t="s">
        <v>171</v>
      </c>
      <c r="G32" s="99"/>
      <c r="H32" s="99"/>
      <c r="I32" s="99"/>
      <c r="J32" s="99"/>
      <c r="K32" s="99"/>
      <c r="L32" s="99"/>
      <c r="M32" s="99"/>
      <c r="N32" s="99"/>
      <c r="O32" s="99"/>
    </row>
    <row r="33" spans="2:15" s="100" customFormat="1" ht="14.5">
      <c r="B33" s="89" t="s">
        <v>181</v>
      </c>
      <c r="C33" s="90" t="s">
        <v>294</v>
      </c>
      <c r="D33" s="92" t="s">
        <v>221</v>
      </c>
      <c r="E33" s="99" t="s">
        <v>173</v>
      </c>
      <c r="F33" s="99" t="s">
        <v>171</v>
      </c>
      <c r="G33" s="99"/>
      <c r="H33" s="99"/>
      <c r="I33" s="99"/>
      <c r="J33" s="99"/>
      <c r="K33" s="99"/>
      <c r="L33" s="99"/>
      <c r="M33" s="99"/>
      <c r="N33" s="99"/>
      <c r="O33" s="99"/>
    </row>
    <row r="34" spans="2:15" s="100" customFormat="1" ht="14.5">
      <c r="B34" s="86" t="s">
        <v>191</v>
      </c>
      <c r="C34" s="87" t="s">
        <v>26</v>
      </c>
      <c r="D34" s="87" t="s">
        <v>221</v>
      </c>
      <c r="E34" s="101" t="s">
        <v>173</v>
      </c>
      <c r="F34" s="99" t="s">
        <v>171</v>
      </c>
      <c r="G34" s="99"/>
      <c r="H34" s="99"/>
      <c r="I34" s="99"/>
      <c r="J34" s="99"/>
      <c r="K34" s="99"/>
      <c r="L34" s="99"/>
      <c r="M34" s="99"/>
      <c r="N34" s="99"/>
      <c r="O34" s="99"/>
    </row>
    <row r="35" spans="2:15" s="100" customFormat="1" ht="29">
      <c r="B35" s="86" t="s">
        <v>191</v>
      </c>
      <c r="C35" s="87" t="s">
        <v>279</v>
      </c>
      <c r="D35" s="88" t="s">
        <v>295</v>
      </c>
      <c r="E35" s="91" t="s">
        <v>161</v>
      </c>
      <c r="F35" s="99" t="s">
        <v>171</v>
      </c>
      <c r="G35" s="99"/>
      <c r="H35" s="99"/>
      <c r="I35" s="99"/>
      <c r="J35" s="99"/>
      <c r="K35" s="99"/>
      <c r="L35" s="99"/>
      <c r="M35" s="99"/>
      <c r="N35" s="99"/>
      <c r="O35" s="99"/>
    </row>
    <row r="36" spans="2:15" s="100" customFormat="1" ht="14.5">
      <c r="B36" s="86" t="s">
        <v>191</v>
      </c>
      <c r="C36" s="87" t="s">
        <v>281</v>
      </c>
      <c r="D36" s="88" t="s">
        <v>221</v>
      </c>
      <c r="E36" s="91" t="s">
        <v>174</v>
      </c>
      <c r="F36" s="99" t="s">
        <v>171</v>
      </c>
      <c r="G36" s="99"/>
      <c r="H36" s="99"/>
      <c r="I36" s="99"/>
      <c r="J36" s="99"/>
      <c r="K36" s="99"/>
      <c r="L36" s="99"/>
      <c r="M36" s="99"/>
      <c r="N36" s="99"/>
      <c r="O36" s="99"/>
    </row>
    <row r="37" spans="2:15" s="100" customFormat="1" ht="14.5">
      <c r="B37" s="86" t="s">
        <v>191</v>
      </c>
      <c r="C37" s="87" t="s">
        <v>282</v>
      </c>
      <c r="D37" s="88" t="s">
        <v>221</v>
      </c>
      <c r="E37" s="99" t="s">
        <v>173</v>
      </c>
      <c r="F37" s="99" t="s">
        <v>171</v>
      </c>
      <c r="G37" s="99"/>
      <c r="H37" s="99"/>
      <c r="I37" s="99"/>
      <c r="J37" s="99"/>
      <c r="K37" s="99"/>
      <c r="L37" s="99"/>
      <c r="M37" s="99"/>
      <c r="N37" s="99"/>
      <c r="O37" s="99"/>
    </row>
    <row r="38" spans="2:15" s="100" customFormat="1" ht="14.5">
      <c r="B38" s="86" t="s">
        <v>191</v>
      </c>
      <c r="C38" s="87" t="s">
        <v>283</v>
      </c>
      <c r="D38" s="88" t="s">
        <v>221</v>
      </c>
      <c r="E38" s="99" t="s">
        <v>172</v>
      </c>
      <c r="F38" s="99" t="s">
        <v>171</v>
      </c>
      <c r="G38" s="99"/>
      <c r="H38" s="99"/>
      <c r="I38" s="99"/>
      <c r="J38" s="99"/>
      <c r="K38" s="99"/>
      <c r="L38" s="99"/>
      <c r="M38" s="99"/>
      <c r="N38" s="99"/>
      <c r="O38" s="99"/>
    </row>
    <row r="39" spans="2:15" s="100" customFormat="1" ht="14.5">
      <c r="B39" s="86" t="s">
        <v>191</v>
      </c>
      <c r="C39" s="87" t="s">
        <v>296</v>
      </c>
      <c r="D39" s="88" t="s">
        <v>207</v>
      </c>
      <c r="E39" s="99" t="s">
        <v>172</v>
      </c>
      <c r="F39" s="99" t="s">
        <v>171</v>
      </c>
      <c r="G39" s="99"/>
      <c r="H39" s="99"/>
      <c r="I39" s="99"/>
      <c r="J39" s="99"/>
      <c r="K39" s="99"/>
      <c r="L39" s="99"/>
      <c r="M39" s="99"/>
      <c r="N39" s="99"/>
      <c r="O39" s="99"/>
    </row>
    <row r="40" spans="2:15" s="100" customFormat="1" ht="14.5">
      <c r="B40" s="86" t="s">
        <v>191</v>
      </c>
      <c r="C40" s="87" t="s">
        <v>297</v>
      </c>
      <c r="D40" s="88" t="s">
        <v>298</v>
      </c>
      <c r="E40" s="99" t="s">
        <v>172</v>
      </c>
      <c r="F40" s="99" t="s">
        <v>171</v>
      </c>
      <c r="G40" s="99"/>
      <c r="H40" s="99"/>
      <c r="I40" s="99"/>
      <c r="J40" s="99"/>
      <c r="K40" s="99"/>
      <c r="L40" s="99"/>
      <c r="M40" s="99"/>
      <c r="N40" s="99"/>
      <c r="O40" s="99"/>
    </row>
    <row r="41" spans="2:15" s="100" customFormat="1" ht="14.5">
      <c r="B41" s="86" t="s">
        <v>191</v>
      </c>
      <c r="C41" s="87" t="s">
        <v>299</v>
      </c>
      <c r="D41" s="88" t="s">
        <v>221</v>
      </c>
      <c r="E41" s="99" t="s">
        <v>173</v>
      </c>
      <c r="F41" s="99" t="s">
        <v>171</v>
      </c>
      <c r="G41" s="99"/>
      <c r="H41" s="99"/>
      <c r="I41" s="99"/>
      <c r="J41" s="99"/>
      <c r="K41" s="99"/>
      <c r="L41" s="99"/>
      <c r="M41" s="99"/>
      <c r="N41" s="99"/>
      <c r="O41" s="99"/>
    </row>
    <row r="42" spans="2:15" s="100" customFormat="1" ht="14.5">
      <c r="B42" s="86" t="s">
        <v>191</v>
      </c>
      <c r="C42" s="87" t="s">
        <v>50</v>
      </c>
      <c r="D42" s="88" t="s">
        <v>221</v>
      </c>
      <c r="E42" s="99" t="s">
        <v>172</v>
      </c>
      <c r="F42" s="99" t="s">
        <v>171</v>
      </c>
      <c r="G42" s="99"/>
      <c r="H42" s="99"/>
      <c r="I42" s="99"/>
      <c r="J42" s="99"/>
      <c r="K42" s="99"/>
      <c r="L42" s="99"/>
      <c r="M42" s="99"/>
      <c r="N42" s="99"/>
      <c r="O42" s="99"/>
    </row>
    <row r="43" spans="2:15" s="100" customFormat="1" ht="14.5">
      <c r="B43" s="86" t="s">
        <v>191</v>
      </c>
      <c r="C43" s="87" t="s">
        <v>195</v>
      </c>
      <c r="D43" s="88" t="s">
        <v>221</v>
      </c>
      <c r="E43" s="99" t="s">
        <v>172</v>
      </c>
      <c r="F43" s="99" t="s">
        <v>171</v>
      </c>
      <c r="G43" s="99"/>
      <c r="H43" s="99"/>
      <c r="I43" s="99"/>
      <c r="J43" s="99"/>
      <c r="K43" s="99"/>
      <c r="L43" s="99"/>
      <c r="M43" s="99"/>
      <c r="N43" s="99"/>
      <c r="O43" s="99"/>
    </row>
    <row r="44" spans="2:15" s="100" customFormat="1" ht="14.5">
      <c r="B44" s="86" t="s">
        <v>191</v>
      </c>
      <c r="C44" s="87" t="s">
        <v>27</v>
      </c>
      <c r="D44" s="88" t="s">
        <v>221</v>
      </c>
      <c r="E44" s="99" t="s">
        <v>172</v>
      </c>
      <c r="F44" s="99" t="s">
        <v>171</v>
      </c>
      <c r="G44" s="99"/>
      <c r="H44" s="99"/>
      <c r="I44" s="99"/>
      <c r="J44" s="99"/>
      <c r="K44" s="99"/>
      <c r="L44" s="99"/>
      <c r="M44" s="99"/>
      <c r="N44" s="99"/>
      <c r="O44" s="99"/>
    </row>
    <row r="45" spans="2:15" s="100" customFormat="1" ht="14.5">
      <c r="B45" s="86" t="s">
        <v>191</v>
      </c>
      <c r="C45" s="87" t="s">
        <v>300</v>
      </c>
      <c r="D45" s="88" t="s">
        <v>301</v>
      </c>
      <c r="E45" s="99" t="s">
        <v>172</v>
      </c>
      <c r="F45" s="99" t="s">
        <v>171</v>
      </c>
      <c r="G45" s="99"/>
      <c r="H45" s="99"/>
      <c r="I45" s="99"/>
      <c r="J45" s="99"/>
      <c r="K45" s="99"/>
      <c r="L45" s="99"/>
      <c r="M45" s="99"/>
      <c r="N45" s="99"/>
      <c r="O45" s="99"/>
    </row>
    <row r="46" spans="2:15" s="100" customFormat="1" ht="14.5">
      <c r="B46" s="86" t="s">
        <v>191</v>
      </c>
      <c r="C46" s="87" t="s">
        <v>24</v>
      </c>
      <c r="D46" s="88" t="s">
        <v>213</v>
      </c>
      <c r="E46" s="99" t="s">
        <v>173</v>
      </c>
      <c r="F46" s="99" t="s">
        <v>171</v>
      </c>
      <c r="G46" s="99"/>
      <c r="H46" s="99"/>
      <c r="I46" s="99"/>
      <c r="J46" s="99"/>
      <c r="K46" s="99"/>
      <c r="L46" s="99"/>
      <c r="M46" s="99"/>
      <c r="N46" s="99"/>
      <c r="O46" s="99"/>
    </row>
    <row r="47" spans="2:15" s="100" customFormat="1" ht="14.5">
      <c r="B47" s="86" t="s">
        <v>191</v>
      </c>
      <c r="C47" s="87" t="s">
        <v>39</v>
      </c>
      <c r="D47" s="88" t="s">
        <v>221</v>
      </c>
      <c r="E47" s="99" t="s">
        <v>172</v>
      </c>
      <c r="F47" s="99" t="s">
        <v>171</v>
      </c>
      <c r="G47" s="99"/>
      <c r="H47" s="99"/>
      <c r="I47" s="99"/>
      <c r="J47" s="99"/>
      <c r="K47" s="99"/>
      <c r="L47" s="99"/>
      <c r="M47" s="99"/>
      <c r="N47" s="99"/>
      <c r="O47" s="99"/>
    </row>
    <row r="48" spans="2:15" s="100" customFormat="1" ht="14.5">
      <c r="B48" s="86" t="s">
        <v>191</v>
      </c>
      <c r="C48" s="87" t="s">
        <v>302</v>
      </c>
      <c r="D48" s="92" t="s">
        <v>221</v>
      </c>
      <c r="E48" s="99" t="s">
        <v>173</v>
      </c>
      <c r="F48" s="99" t="s">
        <v>171</v>
      </c>
      <c r="G48" s="99"/>
      <c r="H48" s="99"/>
      <c r="I48" s="99"/>
      <c r="J48" s="99"/>
      <c r="K48" s="99"/>
      <c r="L48" s="99"/>
      <c r="M48" s="99"/>
      <c r="N48" s="99"/>
      <c r="O48" s="99"/>
    </row>
    <row r="49" spans="2:15" s="100" customFormat="1" ht="14.5">
      <c r="B49" s="86" t="s">
        <v>191</v>
      </c>
      <c r="C49" s="87" t="s">
        <v>303</v>
      </c>
      <c r="D49" s="92" t="s">
        <v>221</v>
      </c>
      <c r="E49" s="99" t="s">
        <v>173</v>
      </c>
      <c r="F49" s="99" t="s">
        <v>171</v>
      </c>
      <c r="G49" s="99"/>
      <c r="H49" s="99"/>
      <c r="I49" s="99"/>
      <c r="J49" s="99"/>
      <c r="K49" s="99"/>
      <c r="L49" s="99"/>
      <c r="M49" s="99"/>
      <c r="N49" s="99"/>
      <c r="O49" s="99"/>
    </row>
    <row r="50" spans="2:15" s="100" customFormat="1" ht="14.5">
      <c r="B50" s="86" t="s">
        <v>191</v>
      </c>
      <c r="C50" s="87" t="s">
        <v>304</v>
      </c>
      <c r="D50" s="88" t="s">
        <v>221</v>
      </c>
      <c r="E50" s="99" t="s">
        <v>172</v>
      </c>
      <c r="F50" s="99" t="s">
        <v>171</v>
      </c>
      <c r="G50" s="99"/>
      <c r="H50" s="99"/>
      <c r="I50" s="99"/>
      <c r="J50" s="99"/>
      <c r="K50" s="99"/>
      <c r="L50" s="99"/>
      <c r="M50" s="99"/>
      <c r="N50" s="99"/>
      <c r="O50" s="99"/>
    </row>
    <row r="51" spans="2:15" s="100" customFormat="1" ht="14.5">
      <c r="B51" s="86" t="s">
        <v>191</v>
      </c>
      <c r="C51" s="87" t="s">
        <v>25</v>
      </c>
      <c r="D51" s="92" t="s">
        <v>221</v>
      </c>
      <c r="E51" s="99" t="s">
        <v>172</v>
      </c>
      <c r="F51" s="99" t="s">
        <v>171</v>
      </c>
      <c r="G51" s="99"/>
      <c r="H51" s="99"/>
      <c r="I51" s="99"/>
      <c r="J51" s="99"/>
      <c r="K51" s="99"/>
      <c r="L51" s="99"/>
      <c r="M51" s="99"/>
      <c r="N51" s="99"/>
      <c r="O51" s="99"/>
    </row>
    <row r="52" spans="2:15" s="100" customFormat="1" ht="14.5">
      <c r="B52" s="86" t="s">
        <v>191</v>
      </c>
      <c r="C52" s="87" t="s">
        <v>305</v>
      </c>
      <c r="D52" s="92" t="s">
        <v>221</v>
      </c>
      <c r="E52" s="99" t="s">
        <v>172</v>
      </c>
      <c r="F52" s="99" t="s">
        <v>171</v>
      </c>
      <c r="G52" s="99"/>
      <c r="H52" s="99"/>
      <c r="I52" s="99"/>
      <c r="J52" s="99"/>
      <c r="K52" s="99"/>
      <c r="L52" s="99"/>
      <c r="M52" s="99"/>
      <c r="N52" s="99"/>
      <c r="O52" s="99"/>
    </row>
    <row r="53" spans="2:15" s="100" customFormat="1" ht="14.5">
      <c r="B53" s="86" t="s">
        <v>191</v>
      </c>
      <c r="C53" s="87" t="s">
        <v>306</v>
      </c>
      <c r="D53" s="92" t="s">
        <v>221</v>
      </c>
      <c r="E53" s="99" t="s">
        <v>172</v>
      </c>
      <c r="F53" s="99" t="s">
        <v>171</v>
      </c>
      <c r="G53" s="99"/>
      <c r="H53" s="99"/>
      <c r="I53" s="99"/>
      <c r="J53" s="99"/>
      <c r="K53" s="99"/>
      <c r="L53" s="99"/>
      <c r="M53" s="99"/>
      <c r="N53" s="99"/>
      <c r="O53" s="99"/>
    </row>
    <row r="54" spans="2:15" s="100" customFormat="1" ht="14.5">
      <c r="B54" s="89" t="s">
        <v>191</v>
      </c>
      <c r="C54" s="90" t="s">
        <v>307</v>
      </c>
      <c r="D54" s="92" t="s">
        <v>221</v>
      </c>
      <c r="E54" s="99" t="s">
        <v>172</v>
      </c>
      <c r="F54" s="99" t="s">
        <v>171</v>
      </c>
      <c r="G54" s="99"/>
      <c r="H54" s="99"/>
      <c r="I54" s="99"/>
      <c r="J54" s="99"/>
      <c r="K54" s="99"/>
      <c r="L54" s="99"/>
      <c r="M54" s="99"/>
      <c r="N54" s="99"/>
      <c r="O54" s="99"/>
    </row>
    <row r="55" spans="2:15" s="100" customFormat="1" ht="14.5">
      <c r="B55" s="89" t="s">
        <v>191</v>
      </c>
      <c r="C55" s="90" t="s">
        <v>198</v>
      </c>
      <c r="D55" s="92" t="s">
        <v>221</v>
      </c>
      <c r="E55" s="99" t="s">
        <v>173</v>
      </c>
      <c r="F55" s="99" t="s">
        <v>171</v>
      </c>
      <c r="G55" s="99"/>
      <c r="H55" s="99"/>
      <c r="I55" s="99"/>
      <c r="J55" s="99"/>
      <c r="K55" s="99"/>
      <c r="L55" s="99"/>
      <c r="M55" s="99"/>
      <c r="N55" s="99"/>
      <c r="O55" s="99"/>
    </row>
    <row r="56" spans="2:15" s="100" customFormat="1" ht="14.5">
      <c r="B56" s="89" t="s">
        <v>191</v>
      </c>
      <c r="C56" s="90" t="s">
        <v>197</v>
      </c>
      <c r="D56" s="92" t="s">
        <v>221</v>
      </c>
      <c r="E56" s="99" t="s">
        <v>172</v>
      </c>
      <c r="F56" s="99" t="s">
        <v>171</v>
      </c>
      <c r="G56" s="99"/>
      <c r="H56" s="99"/>
      <c r="I56" s="99"/>
      <c r="J56" s="99"/>
      <c r="K56" s="99"/>
      <c r="L56" s="99"/>
      <c r="M56" s="99"/>
      <c r="N56" s="99"/>
      <c r="O56" s="99"/>
    </row>
    <row r="57" spans="2:15" s="100" customFormat="1" ht="14.5">
      <c r="B57" s="86" t="s">
        <v>191</v>
      </c>
      <c r="C57" s="87" t="s">
        <v>199</v>
      </c>
      <c r="D57" s="88" t="s">
        <v>221</v>
      </c>
      <c r="E57" s="99" t="s">
        <v>172</v>
      </c>
      <c r="F57" s="99" t="s">
        <v>171</v>
      </c>
      <c r="G57" s="99"/>
      <c r="H57" s="99"/>
      <c r="I57" s="99"/>
      <c r="J57" s="99"/>
      <c r="K57" s="99"/>
      <c r="L57" s="99"/>
      <c r="M57" s="99"/>
      <c r="N57" s="99"/>
      <c r="O57" s="99"/>
    </row>
    <row r="58" spans="2:15" s="100" customFormat="1" ht="14.5">
      <c r="B58" s="86" t="s">
        <v>191</v>
      </c>
      <c r="C58" s="87" t="s">
        <v>28</v>
      </c>
      <c r="D58" s="88" t="s">
        <v>221</v>
      </c>
      <c r="E58" s="91" t="s">
        <v>161</v>
      </c>
      <c r="F58" s="99" t="s">
        <v>171</v>
      </c>
      <c r="G58" s="99"/>
      <c r="H58" s="99"/>
      <c r="I58" s="99"/>
      <c r="J58" s="99"/>
      <c r="K58" s="99"/>
      <c r="L58" s="99"/>
      <c r="M58" s="99"/>
      <c r="N58" s="99"/>
      <c r="O58" s="99"/>
    </row>
    <row r="59" spans="2:15" s="100" customFormat="1" ht="14.5">
      <c r="B59" s="86" t="s">
        <v>191</v>
      </c>
      <c r="C59" s="87" t="s">
        <v>308</v>
      </c>
      <c r="D59" s="88" t="s">
        <v>221</v>
      </c>
      <c r="E59" s="91" t="s">
        <v>161</v>
      </c>
      <c r="F59" s="99" t="s">
        <v>171</v>
      </c>
      <c r="G59" s="99"/>
      <c r="H59" s="99"/>
      <c r="I59" s="99"/>
      <c r="J59" s="99"/>
      <c r="K59" s="99"/>
      <c r="L59" s="99"/>
      <c r="M59" s="99"/>
      <c r="N59" s="99"/>
      <c r="O59" s="99"/>
    </row>
    <row r="60" spans="2:15" s="100" customFormat="1" ht="14.5">
      <c r="B60" s="86" t="s">
        <v>191</v>
      </c>
      <c r="C60" s="87" t="s">
        <v>309</v>
      </c>
      <c r="D60" s="88" t="s">
        <v>221</v>
      </c>
      <c r="E60" s="91" t="s">
        <v>174</v>
      </c>
      <c r="F60" s="99" t="s">
        <v>171</v>
      </c>
      <c r="G60" s="99"/>
      <c r="H60" s="99"/>
      <c r="I60" s="99"/>
      <c r="J60" s="99"/>
      <c r="K60" s="99"/>
      <c r="L60" s="99"/>
      <c r="M60" s="99"/>
      <c r="N60" s="99"/>
      <c r="O60" s="99"/>
    </row>
    <row r="61" spans="2:15" s="100" customFormat="1" ht="14.5">
      <c r="B61" s="86" t="s">
        <v>191</v>
      </c>
      <c r="C61" s="87" t="s">
        <v>310</v>
      </c>
      <c r="D61" s="88" t="s">
        <v>221</v>
      </c>
      <c r="E61" s="99" t="s">
        <v>173</v>
      </c>
      <c r="F61" s="99" t="s">
        <v>171</v>
      </c>
      <c r="G61" s="99"/>
      <c r="H61" s="99"/>
      <c r="I61" s="99"/>
      <c r="J61" s="99"/>
      <c r="K61" s="99"/>
      <c r="L61" s="99"/>
      <c r="M61" s="99"/>
      <c r="N61" s="99"/>
      <c r="O61" s="99"/>
    </row>
    <row r="62" spans="2:15" s="100" customFormat="1" ht="14.5">
      <c r="B62" s="86" t="s">
        <v>191</v>
      </c>
      <c r="C62" s="87" t="s">
        <v>311</v>
      </c>
      <c r="D62" s="88" t="s">
        <v>312</v>
      </c>
      <c r="E62" s="99" t="s">
        <v>173</v>
      </c>
      <c r="F62" s="99" t="s">
        <v>171</v>
      </c>
      <c r="G62" s="99"/>
      <c r="H62" s="99"/>
      <c r="I62" s="99"/>
      <c r="J62" s="99"/>
      <c r="K62" s="99"/>
      <c r="L62" s="99"/>
      <c r="M62" s="99"/>
      <c r="N62" s="99"/>
      <c r="O62" s="99"/>
    </row>
    <row r="63" spans="2:15" s="100" customFormat="1" ht="14.5">
      <c r="B63" s="89" t="s">
        <v>191</v>
      </c>
      <c r="C63" s="90" t="s">
        <v>313</v>
      </c>
      <c r="D63" s="88" t="s">
        <v>221</v>
      </c>
      <c r="E63" s="91" t="s">
        <v>161</v>
      </c>
      <c r="F63" s="99" t="s">
        <v>171</v>
      </c>
      <c r="G63" s="99"/>
      <c r="H63" s="99"/>
      <c r="I63" s="99"/>
      <c r="J63" s="99"/>
      <c r="K63" s="99"/>
      <c r="L63" s="99"/>
      <c r="M63" s="99"/>
      <c r="N63" s="99"/>
      <c r="O63" s="99"/>
    </row>
    <row r="64" spans="2:15" s="100" customFormat="1" ht="14.5">
      <c r="B64" s="89" t="s">
        <v>191</v>
      </c>
      <c r="C64" s="90" t="s">
        <v>167</v>
      </c>
      <c r="D64" s="92" t="s">
        <v>221</v>
      </c>
      <c r="E64" s="91" t="s">
        <v>161</v>
      </c>
      <c r="F64" s="99" t="s">
        <v>171</v>
      </c>
      <c r="G64" s="99"/>
      <c r="H64" s="99"/>
      <c r="I64" s="99"/>
      <c r="J64" s="99"/>
      <c r="K64" s="99"/>
      <c r="L64" s="99"/>
      <c r="M64" s="99"/>
      <c r="N64" s="99"/>
      <c r="O64" s="99"/>
    </row>
    <row r="65" spans="2:15" s="100" customFormat="1" ht="29">
      <c r="B65" s="89" t="s">
        <v>191</v>
      </c>
      <c r="C65" s="90" t="s">
        <v>201</v>
      </c>
      <c r="D65" s="92" t="s">
        <v>314</v>
      </c>
      <c r="E65" s="99" t="s">
        <v>173</v>
      </c>
      <c r="F65" s="99" t="s">
        <v>171</v>
      </c>
      <c r="G65" s="99"/>
      <c r="H65" s="99"/>
      <c r="I65" s="99"/>
      <c r="J65" s="99"/>
      <c r="K65" s="99"/>
      <c r="L65" s="99"/>
      <c r="M65" s="99"/>
      <c r="N65" s="99"/>
      <c r="O65" s="99"/>
    </row>
    <row r="66" spans="2:15" s="100" customFormat="1" ht="29">
      <c r="B66" s="89" t="s">
        <v>191</v>
      </c>
      <c r="C66" s="90" t="s">
        <v>202</v>
      </c>
      <c r="D66" s="92" t="s">
        <v>314</v>
      </c>
      <c r="E66" s="91" t="s">
        <v>174</v>
      </c>
      <c r="F66" s="99" t="s">
        <v>171</v>
      </c>
      <c r="G66" s="99"/>
      <c r="H66" s="99"/>
      <c r="I66" s="99"/>
      <c r="J66" s="99"/>
      <c r="K66" s="99"/>
      <c r="L66" s="99"/>
      <c r="M66" s="99"/>
      <c r="N66" s="99"/>
      <c r="O66" s="99"/>
    </row>
    <row r="67" spans="2:15" s="100" customFormat="1" ht="14.5">
      <c r="B67" s="86" t="s">
        <v>188</v>
      </c>
      <c r="C67" s="87" t="s">
        <v>279</v>
      </c>
      <c r="D67" s="88" t="s">
        <v>221</v>
      </c>
      <c r="E67" s="91" t="s">
        <v>174</v>
      </c>
      <c r="F67" s="99" t="s">
        <v>171</v>
      </c>
      <c r="G67" s="99"/>
      <c r="H67" s="99"/>
      <c r="I67" s="99"/>
      <c r="J67" s="99"/>
      <c r="K67" s="99"/>
      <c r="L67" s="99"/>
      <c r="M67" s="99"/>
      <c r="N67" s="99"/>
      <c r="O67" s="99"/>
    </row>
    <row r="68" spans="2:15" s="100" customFormat="1" ht="14.5">
      <c r="B68" s="86" t="s">
        <v>188</v>
      </c>
      <c r="C68" s="87" t="s">
        <v>281</v>
      </c>
      <c r="D68" s="88" t="s">
        <v>221</v>
      </c>
      <c r="E68" s="91" t="s">
        <v>174</v>
      </c>
      <c r="F68" s="99" t="s">
        <v>171</v>
      </c>
      <c r="G68" s="99"/>
      <c r="H68" s="99"/>
      <c r="I68" s="99"/>
      <c r="J68" s="99"/>
      <c r="K68" s="99"/>
      <c r="L68" s="99"/>
      <c r="M68" s="99"/>
      <c r="N68" s="99"/>
      <c r="O68" s="99"/>
    </row>
    <row r="69" spans="2:15" s="100" customFormat="1" ht="14.5">
      <c r="B69" s="86" t="s">
        <v>188</v>
      </c>
      <c r="C69" s="87" t="s">
        <v>282</v>
      </c>
      <c r="D69" s="88" t="s">
        <v>221</v>
      </c>
      <c r="E69" s="99" t="s">
        <v>173</v>
      </c>
      <c r="F69" s="99" t="s">
        <v>171</v>
      </c>
      <c r="G69" s="99"/>
      <c r="H69" s="99"/>
      <c r="I69" s="99"/>
      <c r="J69" s="99"/>
      <c r="K69" s="99"/>
      <c r="L69" s="99"/>
      <c r="M69" s="99"/>
      <c r="N69" s="99"/>
      <c r="O69" s="99"/>
    </row>
    <row r="70" spans="2:15" s="100" customFormat="1" ht="14.5">
      <c r="B70" s="86" t="s">
        <v>188</v>
      </c>
      <c r="C70" s="87" t="s">
        <v>283</v>
      </c>
      <c r="D70" s="88" t="s">
        <v>221</v>
      </c>
      <c r="E70" s="91" t="s">
        <v>172</v>
      </c>
      <c r="F70" s="99" t="s">
        <v>171</v>
      </c>
      <c r="G70" s="99"/>
      <c r="H70" s="99"/>
      <c r="I70" s="99"/>
      <c r="J70" s="99"/>
      <c r="K70" s="99"/>
      <c r="L70" s="99"/>
      <c r="M70" s="99"/>
      <c r="N70" s="99"/>
      <c r="O70" s="99"/>
    </row>
    <row r="71" spans="2:15" s="100" customFormat="1" ht="14.5">
      <c r="B71" s="86" t="s">
        <v>188</v>
      </c>
      <c r="C71" s="87" t="s">
        <v>284</v>
      </c>
      <c r="D71" s="88" t="s">
        <v>207</v>
      </c>
      <c r="E71" s="91" t="s">
        <v>172</v>
      </c>
      <c r="F71" s="99" t="s">
        <v>171</v>
      </c>
      <c r="G71" s="99"/>
      <c r="H71" s="99"/>
      <c r="I71" s="99"/>
      <c r="J71" s="99"/>
      <c r="K71" s="99"/>
      <c r="L71" s="99"/>
      <c r="M71" s="99"/>
      <c r="N71" s="99"/>
      <c r="O71" s="99"/>
    </row>
    <row r="72" spans="2:15" s="100" customFormat="1" ht="14.5">
      <c r="B72" s="86" t="s">
        <v>188</v>
      </c>
      <c r="C72" s="87" t="s">
        <v>192</v>
      </c>
      <c r="D72" s="88" t="s">
        <v>221</v>
      </c>
      <c r="E72" s="91" t="s">
        <v>172</v>
      </c>
      <c r="F72" s="99" t="s">
        <v>171</v>
      </c>
      <c r="G72" s="99"/>
      <c r="H72" s="99"/>
      <c r="I72" s="99"/>
      <c r="J72" s="99"/>
      <c r="K72" s="99"/>
      <c r="L72" s="99"/>
      <c r="M72" s="99"/>
      <c r="N72" s="99"/>
      <c r="O72" s="99"/>
    </row>
    <row r="73" spans="2:15" s="100" customFormat="1" ht="14.5">
      <c r="B73" s="86" t="s">
        <v>188</v>
      </c>
      <c r="C73" s="87" t="s">
        <v>193</v>
      </c>
      <c r="D73" s="88" t="s">
        <v>221</v>
      </c>
      <c r="E73" s="91" t="s">
        <v>172</v>
      </c>
      <c r="F73" s="99" t="s">
        <v>171</v>
      </c>
      <c r="G73" s="99"/>
      <c r="H73" s="99"/>
      <c r="I73" s="99"/>
      <c r="J73" s="99"/>
      <c r="K73" s="99"/>
      <c r="L73" s="99"/>
      <c r="M73" s="99"/>
      <c r="N73" s="99"/>
      <c r="O73" s="99"/>
    </row>
    <row r="74" spans="2:15" s="100" customFormat="1" ht="14.5">
      <c r="B74" s="86" t="s">
        <v>188</v>
      </c>
      <c r="C74" s="87" t="s">
        <v>315</v>
      </c>
      <c r="D74" s="88" t="s">
        <v>221</v>
      </c>
      <c r="E74" s="91" t="s">
        <v>174</v>
      </c>
      <c r="F74" s="99" t="s">
        <v>171</v>
      </c>
      <c r="G74" s="99"/>
      <c r="H74" s="99"/>
      <c r="I74" s="99"/>
      <c r="J74" s="99"/>
      <c r="K74" s="99"/>
      <c r="L74" s="99"/>
      <c r="M74" s="99"/>
      <c r="N74" s="99"/>
      <c r="O74" s="99"/>
    </row>
    <row r="75" spans="2:15" s="100" customFormat="1" ht="14.5">
      <c r="B75" s="86" t="s">
        <v>188</v>
      </c>
      <c r="C75" s="87" t="s">
        <v>50</v>
      </c>
      <c r="D75" s="88" t="s">
        <v>221</v>
      </c>
      <c r="E75" s="91" t="s">
        <v>172</v>
      </c>
      <c r="F75" s="99" t="s">
        <v>171</v>
      </c>
      <c r="G75" s="99"/>
      <c r="H75" s="99"/>
      <c r="I75" s="99"/>
      <c r="J75" s="99"/>
      <c r="K75" s="99"/>
      <c r="L75" s="99"/>
      <c r="M75" s="99"/>
      <c r="N75" s="99"/>
      <c r="O75" s="99"/>
    </row>
    <row r="76" spans="2:15" s="100" customFormat="1" ht="14.5">
      <c r="B76" s="86" t="s">
        <v>188</v>
      </c>
      <c r="C76" s="87" t="s">
        <v>316</v>
      </c>
      <c r="D76" s="88" t="s">
        <v>221</v>
      </c>
      <c r="E76" s="91" t="s">
        <v>172</v>
      </c>
      <c r="F76" s="99" t="s">
        <v>171</v>
      </c>
      <c r="G76" s="99"/>
      <c r="H76" s="99"/>
      <c r="I76" s="99"/>
      <c r="J76" s="99"/>
      <c r="K76" s="99"/>
      <c r="L76" s="99"/>
      <c r="M76" s="99"/>
      <c r="N76" s="99"/>
      <c r="O76" s="99"/>
    </row>
    <row r="77" spans="2:15" s="100" customFormat="1" ht="14.5">
      <c r="B77" s="89" t="s">
        <v>188</v>
      </c>
      <c r="C77" s="90" t="s">
        <v>69</v>
      </c>
      <c r="D77" s="92" t="s">
        <v>221</v>
      </c>
      <c r="E77" s="91" t="s">
        <v>172</v>
      </c>
      <c r="F77" s="99" t="s">
        <v>171</v>
      </c>
      <c r="G77" s="99"/>
      <c r="H77" s="99"/>
      <c r="I77" s="99"/>
      <c r="J77" s="99"/>
      <c r="K77" s="99"/>
      <c r="L77" s="99"/>
      <c r="M77" s="99"/>
      <c r="N77" s="99"/>
      <c r="O77" s="99"/>
    </row>
    <row r="78" spans="2:15" s="100" customFormat="1" ht="14.5">
      <c r="B78" s="86" t="s">
        <v>188</v>
      </c>
      <c r="C78" s="87" t="s">
        <v>317</v>
      </c>
      <c r="D78" s="88" t="s">
        <v>318</v>
      </c>
      <c r="E78" s="99" t="s">
        <v>173</v>
      </c>
      <c r="F78" s="99" t="s">
        <v>171</v>
      </c>
      <c r="G78" s="99"/>
      <c r="H78" s="99"/>
      <c r="I78" s="99"/>
      <c r="J78" s="99"/>
      <c r="K78" s="99"/>
      <c r="L78" s="99"/>
      <c r="M78" s="99"/>
      <c r="N78" s="99"/>
      <c r="O78" s="99"/>
    </row>
    <row r="79" spans="2:15" s="100" customFormat="1" ht="14.5">
      <c r="B79" s="86" t="s">
        <v>188</v>
      </c>
      <c r="C79" s="87" t="s">
        <v>319</v>
      </c>
      <c r="D79" s="92" t="s">
        <v>221</v>
      </c>
      <c r="E79" s="91" t="s">
        <v>172</v>
      </c>
      <c r="F79" s="99" t="s">
        <v>171</v>
      </c>
      <c r="G79" s="99"/>
      <c r="H79" s="99"/>
      <c r="I79" s="99"/>
      <c r="J79" s="99"/>
      <c r="K79" s="99"/>
      <c r="L79" s="99"/>
      <c r="M79" s="99"/>
      <c r="N79" s="99"/>
      <c r="O79" s="99"/>
    </row>
    <row r="80" spans="2:15" s="100" customFormat="1" ht="14.5">
      <c r="B80" s="86" t="s">
        <v>188</v>
      </c>
      <c r="C80" s="87" t="s">
        <v>320</v>
      </c>
      <c r="D80" s="92" t="s">
        <v>221</v>
      </c>
      <c r="E80" s="91" t="s">
        <v>174</v>
      </c>
      <c r="F80" s="99" t="s">
        <v>171</v>
      </c>
      <c r="G80" s="99"/>
      <c r="H80" s="99"/>
      <c r="I80" s="99"/>
      <c r="J80" s="99"/>
      <c r="K80" s="99"/>
      <c r="L80" s="99"/>
      <c r="M80" s="99"/>
      <c r="N80" s="99"/>
      <c r="O80" s="99"/>
    </row>
    <row r="81" spans="2:15" s="100" customFormat="1" ht="14.5">
      <c r="B81" s="86" t="s">
        <v>188</v>
      </c>
      <c r="C81" s="87" t="s">
        <v>321</v>
      </c>
      <c r="D81" s="92" t="s">
        <v>221</v>
      </c>
      <c r="E81" s="91" t="s">
        <v>172</v>
      </c>
      <c r="F81" s="99" t="s">
        <v>171</v>
      </c>
      <c r="G81" s="99"/>
      <c r="H81" s="99"/>
      <c r="I81" s="99"/>
      <c r="J81" s="99"/>
      <c r="K81" s="99"/>
      <c r="L81" s="99"/>
      <c r="M81" s="99"/>
      <c r="N81" s="99"/>
      <c r="O81" s="99"/>
    </row>
    <row r="82" spans="2:15" s="100" customFormat="1" ht="14.5">
      <c r="B82" s="86" t="s">
        <v>182</v>
      </c>
      <c r="C82" s="87" t="s">
        <v>279</v>
      </c>
      <c r="D82" s="88" t="s">
        <v>322</v>
      </c>
      <c r="E82" s="91" t="s">
        <v>174</v>
      </c>
      <c r="F82" s="99" t="s">
        <v>171</v>
      </c>
      <c r="G82" s="99"/>
      <c r="H82" s="99"/>
      <c r="I82" s="99"/>
      <c r="J82" s="99"/>
      <c r="K82" s="99"/>
      <c r="L82" s="99"/>
      <c r="M82" s="99"/>
      <c r="N82" s="99"/>
      <c r="O82" s="99"/>
    </row>
    <row r="83" spans="2:15" s="100" customFormat="1" ht="14.5">
      <c r="B83" s="86" t="s">
        <v>182</v>
      </c>
      <c r="C83" s="87" t="s">
        <v>281</v>
      </c>
      <c r="D83" s="88" t="s">
        <v>221</v>
      </c>
      <c r="E83" s="91" t="s">
        <v>174</v>
      </c>
      <c r="F83" s="99" t="s">
        <v>171</v>
      </c>
      <c r="G83" s="99"/>
      <c r="H83" s="99"/>
      <c r="I83" s="99"/>
      <c r="J83" s="99"/>
      <c r="K83" s="99"/>
      <c r="L83" s="99"/>
      <c r="M83" s="99"/>
      <c r="N83" s="99"/>
      <c r="O83" s="99"/>
    </row>
    <row r="84" spans="2:15" s="100" customFormat="1" ht="14.5">
      <c r="B84" s="86" t="s">
        <v>182</v>
      </c>
      <c r="C84" s="87" t="s">
        <v>282</v>
      </c>
      <c r="D84" s="88" t="s">
        <v>221</v>
      </c>
      <c r="E84" s="99" t="s">
        <v>173</v>
      </c>
      <c r="F84" s="99" t="s">
        <v>171</v>
      </c>
      <c r="G84" s="99"/>
      <c r="H84" s="99"/>
      <c r="I84" s="99"/>
      <c r="J84" s="99"/>
      <c r="K84" s="99"/>
      <c r="L84" s="99"/>
      <c r="M84" s="99"/>
      <c r="N84" s="99"/>
      <c r="O84" s="99"/>
    </row>
    <row r="85" spans="2:15" s="100" customFormat="1" ht="14.5">
      <c r="B85" s="86" t="s">
        <v>182</v>
      </c>
      <c r="C85" s="87" t="s">
        <v>283</v>
      </c>
      <c r="D85" s="88" t="s">
        <v>221</v>
      </c>
      <c r="E85" s="91" t="s">
        <v>172</v>
      </c>
      <c r="F85" s="99" t="s">
        <v>171</v>
      </c>
      <c r="G85" s="99"/>
      <c r="H85" s="99"/>
      <c r="I85" s="99"/>
      <c r="J85" s="99"/>
      <c r="K85" s="99"/>
      <c r="L85" s="99"/>
      <c r="M85" s="99"/>
      <c r="N85" s="99"/>
      <c r="O85" s="99"/>
    </row>
    <row r="86" spans="2:15" s="100" customFormat="1" ht="14.5">
      <c r="B86" s="86" t="s">
        <v>182</v>
      </c>
      <c r="C86" s="87" t="s">
        <v>284</v>
      </c>
      <c r="D86" s="88" t="s">
        <v>207</v>
      </c>
      <c r="E86" s="91" t="s">
        <v>172</v>
      </c>
      <c r="F86" s="99" t="s">
        <v>171</v>
      </c>
      <c r="G86" s="99"/>
      <c r="H86" s="99"/>
      <c r="I86" s="99"/>
      <c r="J86" s="99"/>
      <c r="K86" s="99"/>
      <c r="L86" s="99"/>
      <c r="M86" s="99"/>
      <c r="N86" s="99"/>
      <c r="O86" s="99"/>
    </row>
    <row r="87" spans="2:15" s="100" customFormat="1" ht="14.5">
      <c r="B87" s="86" t="s">
        <v>182</v>
      </c>
      <c r="C87" s="87" t="s">
        <v>323</v>
      </c>
      <c r="D87" s="88" t="s">
        <v>221</v>
      </c>
      <c r="E87" s="91" t="s">
        <v>172</v>
      </c>
      <c r="F87" s="99" t="s">
        <v>171</v>
      </c>
      <c r="G87" s="99"/>
      <c r="H87" s="99"/>
      <c r="I87" s="99"/>
      <c r="J87" s="99"/>
      <c r="K87" s="99"/>
      <c r="L87" s="99"/>
      <c r="M87" s="99"/>
      <c r="N87" s="99"/>
      <c r="O87" s="99"/>
    </row>
    <row r="88" spans="2:15" s="100" customFormat="1" ht="29">
      <c r="B88" s="86" t="s">
        <v>182</v>
      </c>
      <c r="C88" s="87" t="s">
        <v>324</v>
      </c>
      <c r="D88" s="88" t="s">
        <v>325</v>
      </c>
      <c r="E88" s="91" t="s">
        <v>174</v>
      </c>
      <c r="F88" s="99" t="s">
        <v>171</v>
      </c>
      <c r="G88" s="99"/>
      <c r="H88" s="99"/>
      <c r="I88" s="99"/>
      <c r="J88" s="99"/>
      <c r="K88" s="99"/>
      <c r="L88" s="99"/>
      <c r="M88" s="99"/>
      <c r="N88" s="99"/>
      <c r="O88" s="99"/>
    </row>
    <row r="89" spans="2:15" s="100" customFormat="1" ht="14.5">
      <c r="B89" s="86" t="s">
        <v>182</v>
      </c>
      <c r="C89" s="87" t="s">
        <v>326</v>
      </c>
      <c r="D89" s="88" t="s">
        <v>221</v>
      </c>
      <c r="E89" s="91" t="s">
        <v>174</v>
      </c>
      <c r="F89" s="99" t="s">
        <v>171</v>
      </c>
      <c r="G89" s="99"/>
      <c r="H89" s="99"/>
      <c r="I89" s="99"/>
      <c r="J89" s="99"/>
      <c r="K89" s="99"/>
      <c r="L89" s="99"/>
      <c r="M89" s="99"/>
      <c r="N89" s="99"/>
      <c r="O89" s="99"/>
    </row>
    <row r="90" spans="2:15" s="100" customFormat="1" ht="14.5">
      <c r="B90" s="89" t="s">
        <v>182</v>
      </c>
      <c r="C90" s="90" t="s">
        <v>327</v>
      </c>
      <c r="D90" s="92" t="s">
        <v>221</v>
      </c>
      <c r="E90" s="91" t="s">
        <v>174</v>
      </c>
      <c r="F90" s="99" t="s">
        <v>171</v>
      </c>
      <c r="G90" s="99"/>
      <c r="H90" s="99"/>
      <c r="I90" s="99"/>
      <c r="J90" s="99"/>
      <c r="K90" s="99"/>
      <c r="L90" s="99"/>
      <c r="M90" s="99"/>
      <c r="N90" s="99"/>
      <c r="O90" s="99"/>
    </row>
    <row r="91" spans="2:15" s="100" customFormat="1" ht="14.5">
      <c r="B91" s="89" t="s">
        <v>182</v>
      </c>
      <c r="C91" s="90" t="s">
        <v>328</v>
      </c>
      <c r="D91" s="92" t="s">
        <v>221</v>
      </c>
      <c r="E91" s="91" t="s">
        <v>172</v>
      </c>
      <c r="F91" s="99" t="s">
        <v>171</v>
      </c>
      <c r="G91" s="99"/>
      <c r="H91" s="99"/>
      <c r="I91" s="99"/>
      <c r="J91" s="99"/>
      <c r="K91" s="99"/>
      <c r="L91" s="99"/>
      <c r="M91" s="99"/>
      <c r="N91" s="99"/>
      <c r="O91" s="99"/>
    </row>
    <row r="92" spans="2:15" s="100" customFormat="1" ht="14.5">
      <c r="B92" s="86" t="s">
        <v>182</v>
      </c>
      <c r="C92" s="87" t="s">
        <v>329</v>
      </c>
      <c r="D92" s="92" t="s">
        <v>221</v>
      </c>
      <c r="E92" s="91" t="s">
        <v>172</v>
      </c>
      <c r="F92" s="99" t="s">
        <v>171</v>
      </c>
      <c r="G92" s="99"/>
      <c r="H92" s="99"/>
      <c r="I92" s="99"/>
      <c r="J92" s="99"/>
      <c r="K92" s="99"/>
      <c r="L92" s="99"/>
      <c r="M92" s="99"/>
      <c r="N92" s="99"/>
      <c r="O92" s="99"/>
    </row>
    <row r="93" spans="2:15" s="100" customFormat="1" ht="29">
      <c r="B93" s="89" t="s">
        <v>182</v>
      </c>
      <c r="C93" s="87" t="s">
        <v>330</v>
      </c>
      <c r="D93" s="92" t="s">
        <v>220</v>
      </c>
      <c r="E93" s="91" t="s">
        <v>174</v>
      </c>
      <c r="F93" s="99" t="s">
        <v>171</v>
      </c>
      <c r="G93" s="99"/>
      <c r="H93" s="99"/>
      <c r="I93" s="99"/>
      <c r="J93" s="99"/>
      <c r="K93" s="99"/>
      <c r="L93" s="99"/>
      <c r="M93" s="99"/>
      <c r="N93" s="99"/>
      <c r="O93" s="99"/>
    </row>
    <row r="94" spans="2:15" s="100" customFormat="1" ht="29">
      <c r="B94" s="89" t="s">
        <v>182</v>
      </c>
      <c r="C94" s="90" t="s">
        <v>331</v>
      </c>
      <c r="D94" s="92" t="s">
        <v>220</v>
      </c>
      <c r="E94" s="91" t="s">
        <v>174</v>
      </c>
      <c r="F94" s="99" t="s">
        <v>171</v>
      </c>
      <c r="G94" s="99"/>
      <c r="H94" s="99"/>
      <c r="I94" s="99"/>
      <c r="J94" s="99"/>
      <c r="K94" s="99"/>
      <c r="L94" s="99"/>
      <c r="M94" s="99"/>
      <c r="N94" s="99"/>
      <c r="O94" s="99"/>
    </row>
    <row r="95" spans="2:15" s="100" customFormat="1" ht="14.5">
      <c r="B95" s="89" t="s">
        <v>182</v>
      </c>
      <c r="C95" s="90" t="s">
        <v>332</v>
      </c>
      <c r="D95" s="92" t="s">
        <v>221</v>
      </c>
      <c r="E95" s="91" t="s">
        <v>174</v>
      </c>
      <c r="F95" s="99" t="s">
        <v>171</v>
      </c>
      <c r="G95" s="99"/>
      <c r="H95" s="99"/>
      <c r="I95" s="99"/>
      <c r="J95" s="99"/>
      <c r="K95" s="99"/>
      <c r="L95" s="99"/>
      <c r="M95" s="99"/>
      <c r="N95" s="99"/>
      <c r="O95" s="99"/>
    </row>
    <row r="96" spans="2:15" s="100" customFormat="1" ht="14.5">
      <c r="B96" s="89" t="s">
        <v>182</v>
      </c>
      <c r="C96" s="90" t="s">
        <v>333</v>
      </c>
      <c r="D96" s="92" t="s">
        <v>221</v>
      </c>
      <c r="E96" s="91" t="s">
        <v>174</v>
      </c>
      <c r="F96" s="99" t="s">
        <v>171</v>
      </c>
      <c r="G96" s="99"/>
      <c r="H96" s="99"/>
      <c r="I96" s="99"/>
      <c r="J96" s="99"/>
      <c r="K96" s="99"/>
      <c r="L96" s="99"/>
      <c r="M96" s="99"/>
      <c r="N96" s="99"/>
      <c r="O96" s="99"/>
    </row>
    <row r="97" spans="2:15" s="100" customFormat="1" ht="14.5">
      <c r="B97" s="86" t="s">
        <v>183</v>
      </c>
      <c r="C97" s="87" t="s">
        <v>334</v>
      </c>
      <c r="D97" s="88" t="s">
        <v>335</v>
      </c>
      <c r="E97" s="91" t="s">
        <v>174</v>
      </c>
      <c r="F97" s="99" t="s">
        <v>171</v>
      </c>
      <c r="G97" s="99"/>
      <c r="H97" s="99"/>
      <c r="I97" s="99"/>
      <c r="J97" s="99"/>
      <c r="K97" s="99"/>
      <c r="L97" s="99"/>
      <c r="M97" s="99"/>
      <c r="N97" s="99"/>
      <c r="O97" s="99"/>
    </row>
    <row r="98" spans="2:15" s="100" customFormat="1" ht="14.5">
      <c r="B98" s="86" t="s">
        <v>183</v>
      </c>
      <c r="C98" s="87" t="s">
        <v>279</v>
      </c>
      <c r="D98" s="88" t="s">
        <v>336</v>
      </c>
      <c r="E98" s="91" t="s">
        <v>174</v>
      </c>
      <c r="F98" s="99" t="s">
        <v>171</v>
      </c>
      <c r="G98" s="99"/>
      <c r="H98" s="99"/>
      <c r="I98" s="99"/>
      <c r="J98" s="99"/>
      <c r="K98" s="99"/>
      <c r="L98" s="99"/>
      <c r="M98" s="99"/>
      <c r="N98" s="99"/>
      <c r="O98" s="99"/>
    </row>
    <row r="99" spans="2:15" s="100" customFormat="1" ht="14.5">
      <c r="B99" s="86" t="s">
        <v>183</v>
      </c>
      <c r="C99" s="87" t="s">
        <v>281</v>
      </c>
      <c r="D99" s="88" t="s">
        <v>221</v>
      </c>
      <c r="E99" s="91" t="s">
        <v>174</v>
      </c>
      <c r="F99" s="99" t="s">
        <v>171</v>
      </c>
      <c r="G99" s="99"/>
      <c r="H99" s="99"/>
      <c r="I99" s="99"/>
      <c r="J99" s="99"/>
      <c r="K99" s="99"/>
      <c r="L99" s="99"/>
      <c r="M99" s="99"/>
      <c r="N99" s="99"/>
      <c r="O99" s="99"/>
    </row>
    <row r="100" spans="2:15" s="100" customFormat="1" ht="14.5">
      <c r="B100" s="86" t="s">
        <v>183</v>
      </c>
      <c r="C100" s="87" t="s">
        <v>282</v>
      </c>
      <c r="D100" s="88" t="s">
        <v>221</v>
      </c>
      <c r="E100" s="99" t="s">
        <v>173</v>
      </c>
      <c r="F100" s="99" t="s">
        <v>171</v>
      </c>
      <c r="G100" s="99"/>
      <c r="H100" s="99"/>
      <c r="I100" s="99"/>
      <c r="J100" s="99"/>
      <c r="K100" s="99"/>
      <c r="L100" s="99"/>
      <c r="M100" s="99"/>
      <c r="N100" s="99"/>
      <c r="O100" s="99"/>
    </row>
    <row r="101" spans="2:15" s="100" customFormat="1" ht="14.5">
      <c r="B101" s="86" t="s">
        <v>183</v>
      </c>
      <c r="C101" s="87" t="s">
        <v>283</v>
      </c>
      <c r="D101" s="88" t="s">
        <v>221</v>
      </c>
      <c r="E101" s="91" t="s">
        <v>172</v>
      </c>
      <c r="F101" s="99" t="s">
        <v>171</v>
      </c>
      <c r="G101" s="99"/>
      <c r="H101" s="99"/>
      <c r="I101" s="99"/>
      <c r="J101" s="99"/>
      <c r="K101" s="99"/>
      <c r="L101" s="99"/>
      <c r="M101" s="99"/>
      <c r="N101" s="99"/>
      <c r="O101" s="99"/>
    </row>
    <row r="102" spans="2:15" s="100" customFormat="1" ht="14.5">
      <c r="B102" s="86" t="s">
        <v>183</v>
      </c>
      <c r="C102" s="87" t="s">
        <v>284</v>
      </c>
      <c r="D102" s="88" t="s">
        <v>207</v>
      </c>
      <c r="E102" s="91" t="s">
        <v>172</v>
      </c>
      <c r="F102" s="99" t="s">
        <v>171</v>
      </c>
      <c r="G102" s="99"/>
      <c r="H102" s="99"/>
      <c r="I102" s="99"/>
      <c r="J102" s="99"/>
      <c r="K102" s="99"/>
      <c r="L102" s="99"/>
      <c r="M102" s="99"/>
      <c r="N102" s="99"/>
      <c r="O102" s="99"/>
    </row>
    <row r="103" spans="2:15" s="100" customFormat="1" ht="14.5">
      <c r="B103" s="86" t="s">
        <v>183</v>
      </c>
      <c r="C103" s="87" t="s">
        <v>337</v>
      </c>
      <c r="D103" s="88" t="s">
        <v>221</v>
      </c>
      <c r="E103" s="91" t="s">
        <v>172</v>
      </c>
      <c r="F103" s="99" t="s">
        <v>171</v>
      </c>
      <c r="G103" s="99"/>
      <c r="H103" s="99"/>
      <c r="I103" s="99"/>
      <c r="J103" s="99"/>
      <c r="K103" s="99"/>
      <c r="L103" s="99"/>
      <c r="M103" s="99"/>
      <c r="N103" s="99"/>
      <c r="O103" s="99"/>
    </row>
    <row r="104" spans="2:15" s="100" customFormat="1" ht="14.5">
      <c r="B104" s="86" t="s">
        <v>183</v>
      </c>
      <c r="C104" s="87" t="s">
        <v>338</v>
      </c>
      <c r="D104" s="88" t="s">
        <v>221</v>
      </c>
      <c r="E104" s="91" t="s">
        <v>174</v>
      </c>
      <c r="F104" s="99" t="s">
        <v>171</v>
      </c>
      <c r="G104" s="99"/>
      <c r="H104" s="99"/>
      <c r="I104" s="99"/>
      <c r="J104" s="99"/>
      <c r="K104" s="99"/>
      <c r="L104" s="99"/>
      <c r="M104" s="99"/>
      <c r="N104" s="99"/>
      <c r="O104" s="99"/>
    </row>
    <row r="105" spans="2:15" s="100" customFormat="1" ht="14.5">
      <c r="B105" s="86" t="s">
        <v>183</v>
      </c>
      <c r="C105" s="87" t="s">
        <v>339</v>
      </c>
      <c r="D105" s="88" t="s">
        <v>221</v>
      </c>
      <c r="E105" s="91" t="s">
        <v>172</v>
      </c>
      <c r="F105" s="99" t="s">
        <v>171</v>
      </c>
      <c r="G105" s="99"/>
      <c r="H105" s="99"/>
      <c r="I105" s="99"/>
      <c r="J105" s="99"/>
      <c r="K105" s="99"/>
      <c r="L105" s="99"/>
      <c r="M105" s="99"/>
      <c r="N105" s="99"/>
      <c r="O105" s="99"/>
    </row>
    <row r="106" spans="2:15" s="100" customFormat="1" ht="29">
      <c r="B106" s="86" t="s">
        <v>183</v>
      </c>
      <c r="C106" s="87" t="s">
        <v>340</v>
      </c>
      <c r="D106" s="88" t="s">
        <v>341</v>
      </c>
      <c r="E106" s="99" t="s">
        <v>173</v>
      </c>
      <c r="F106" s="99" t="s">
        <v>171</v>
      </c>
      <c r="G106" s="99"/>
      <c r="H106" s="99"/>
      <c r="I106" s="99"/>
      <c r="J106" s="99"/>
      <c r="K106" s="99"/>
      <c r="L106" s="99"/>
      <c r="M106" s="99"/>
      <c r="N106" s="99"/>
      <c r="O106" s="99"/>
    </row>
    <row r="107" spans="2:15" s="100" customFormat="1" ht="14.5">
      <c r="B107" s="86" t="s">
        <v>183</v>
      </c>
      <c r="C107" s="87" t="s">
        <v>342</v>
      </c>
      <c r="D107" s="92" t="s">
        <v>221</v>
      </c>
      <c r="E107" s="99" t="s">
        <v>173</v>
      </c>
      <c r="F107" s="99" t="s">
        <v>171</v>
      </c>
      <c r="G107" s="99"/>
      <c r="H107" s="99"/>
      <c r="I107" s="99"/>
      <c r="J107" s="99"/>
      <c r="K107" s="99"/>
      <c r="L107" s="99"/>
      <c r="M107" s="99"/>
      <c r="N107" s="99"/>
      <c r="O107" s="99"/>
    </row>
    <row r="108" spans="2:15" s="100" customFormat="1" ht="14.5">
      <c r="B108" s="89" t="s">
        <v>183</v>
      </c>
      <c r="C108" s="90" t="s">
        <v>82</v>
      </c>
      <c r="D108" s="92" t="s">
        <v>343</v>
      </c>
      <c r="E108" s="91" t="s">
        <v>172</v>
      </c>
      <c r="F108" s="99" t="s">
        <v>171</v>
      </c>
      <c r="G108" s="99"/>
      <c r="H108" s="99"/>
      <c r="I108" s="99"/>
      <c r="J108" s="99"/>
      <c r="K108" s="99"/>
      <c r="L108" s="99"/>
      <c r="M108" s="99"/>
      <c r="N108" s="99"/>
      <c r="O108" s="99"/>
    </row>
    <row r="109" spans="2:15" s="100" customFormat="1" ht="14.5">
      <c r="B109" s="86" t="s">
        <v>183</v>
      </c>
      <c r="C109" s="87" t="s">
        <v>344</v>
      </c>
      <c r="D109" s="92" t="s">
        <v>221</v>
      </c>
      <c r="E109" s="102" t="s">
        <v>173</v>
      </c>
      <c r="F109" s="99" t="s">
        <v>171</v>
      </c>
      <c r="G109" s="99"/>
      <c r="H109" s="99"/>
      <c r="I109" s="99"/>
      <c r="J109" s="99"/>
      <c r="K109" s="99"/>
      <c r="L109" s="99"/>
      <c r="M109" s="99"/>
      <c r="N109" s="99"/>
      <c r="O109" s="99"/>
    </row>
    <row r="110" spans="2:15" s="100" customFormat="1" ht="14.5">
      <c r="B110" s="86" t="s">
        <v>183</v>
      </c>
      <c r="C110" s="87" t="s">
        <v>306</v>
      </c>
      <c r="D110" s="92" t="s">
        <v>221</v>
      </c>
      <c r="E110" s="91" t="s">
        <v>172</v>
      </c>
      <c r="F110" s="99" t="s">
        <v>171</v>
      </c>
      <c r="G110" s="99"/>
      <c r="H110" s="99"/>
      <c r="I110" s="99"/>
      <c r="J110" s="99"/>
      <c r="K110" s="99"/>
      <c r="L110" s="99"/>
      <c r="M110" s="99"/>
      <c r="N110" s="99"/>
      <c r="O110" s="99"/>
    </row>
    <row r="111" spans="2:15" s="100" customFormat="1" ht="14.5">
      <c r="B111" s="89" t="s">
        <v>183</v>
      </c>
      <c r="C111" s="90" t="s">
        <v>36</v>
      </c>
      <c r="D111" s="92" t="s">
        <v>218</v>
      </c>
      <c r="E111" s="91" t="s">
        <v>172</v>
      </c>
      <c r="F111" s="99" t="s">
        <v>171</v>
      </c>
      <c r="G111" s="99"/>
      <c r="H111" s="99"/>
      <c r="I111" s="99"/>
      <c r="J111" s="99"/>
      <c r="K111" s="99"/>
      <c r="L111" s="99"/>
      <c r="M111" s="99"/>
      <c r="N111" s="99"/>
      <c r="O111" s="99"/>
    </row>
    <row r="112" spans="2:15" s="100" customFormat="1" ht="14.5">
      <c r="B112" s="86" t="s">
        <v>183</v>
      </c>
      <c r="C112" s="87" t="s">
        <v>345</v>
      </c>
      <c r="D112" s="88" t="s">
        <v>221</v>
      </c>
      <c r="E112" s="91" t="s">
        <v>172</v>
      </c>
      <c r="F112" s="99" t="s">
        <v>171</v>
      </c>
      <c r="G112" s="99"/>
      <c r="H112" s="99"/>
      <c r="I112" s="99"/>
      <c r="J112" s="99"/>
      <c r="K112" s="99"/>
      <c r="L112" s="99"/>
      <c r="M112" s="99"/>
      <c r="N112" s="99"/>
      <c r="O112" s="99"/>
    </row>
    <row r="113" spans="2:15" s="100" customFormat="1" ht="14.5">
      <c r="B113" s="86" t="s">
        <v>184</v>
      </c>
      <c r="C113" s="87" t="s">
        <v>346</v>
      </c>
      <c r="D113" s="88" t="s">
        <v>221</v>
      </c>
      <c r="E113" s="99" t="s">
        <v>172</v>
      </c>
      <c r="F113" s="99" t="s">
        <v>171</v>
      </c>
      <c r="G113" s="99"/>
      <c r="H113" s="99"/>
      <c r="I113" s="99"/>
      <c r="J113" s="99"/>
      <c r="K113" s="99"/>
      <c r="L113" s="99"/>
      <c r="M113" s="99"/>
      <c r="N113" s="99"/>
      <c r="O113" s="99"/>
    </row>
    <row r="114" spans="2:15" s="100" customFormat="1" ht="29">
      <c r="B114" s="86" t="s">
        <v>184</v>
      </c>
      <c r="C114" s="87" t="s">
        <v>347</v>
      </c>
      <c r="D114" s="88" t="s">
        <v>348</v>
      </c>
      <c r="E114" s="91" t="s">
        <v>174</v>
      </c>
      <c r="F114" s="99" t="s">
        <v>171</v>
      </c>
      <c r="G114" s="99"/>
      <c r="H114" s="99"/>
      <c r="I114" s="99"/>
      <c r="J114" s="99"/>
      <c r="K114" s="99"/>
      <c r="L114" s="99"/>
      <c r="M114" s="99"/>
      <c r="N114" s="99"/>
      <c r="O114" s="99"/>
    </row>
    <row r="115" spans="2:15" s="100" customFormat="1" ht="29">
      <c r="B115" s="86" t="s">
        <v>184</v>
      </c>
      <c r="C115" s="87" t="s">
        <v>279</v>
      </c>
      <c r="D115" s="88" t="s">
        <v>349</v>
      </c>
      <c r="E115" s="91" t="s">
        <v>174</v>
      </c>
      <c r="F115" s="99" t="s">
        <v>171</v>
      </c>
      <c r="G115" s="99"/>
      <c r="H115" s="99"/>
      <c r="I115" s="99"/>
      <c r="J115" s="99"/>
      <c r="K115" s="99"/>
      <c r="L115" s="99"/>
      <c r="M115" s="99"/>
      <c r="N115" s="99"/>
      <c r="O115" s="99"/>
    </row>
    <row r="116" spans="2:15" s="100" customFormat="1" ht="14.5">
      <c r="B116" s="86" t="s">
        <v>184</v>
      </c>
      <c r="C116" s="87" t="s">
        <v>281</v>
      </c>
      <c r="D116" s="88" t="s">
        <v>221</v>
      </c>
      <c r="E116" s="91" t="s">
        <v>174</v>
      </c>
      <c r="F116" s="99" t="s">
        <v>171</v>
      </c>
      <c r="G116" s="99"/>
      <c r="H116" s="99"/>
      <c r="I116" s="99"/>
      <c r="J116" s="99"/>
      <c r="K116" s="99"/>
      <c r="L116" s="99"/>
      <c r="M116" s="99"/>
      <c r="N116" s="99"/>
      <c r="O116" s="99"/>
    </row>
    <row r="117" spans="2:15" s="100" customFormat="1" ht="14.5">
      <c r="B117" s="86" t="s">
        <v>184</v>
      </c>
      <c r="C117" s="87" t="s">
        <v>282</v>
      </c>
      <c r="D117" s="88" t="s">
        <v>221</v>
      </c>
      <c r="E117" s="99" t="s">
        <v>173</v>
      </c>
      <c r="F117" s="99" t="s">
        <v>171</v>
      </c>
      <c r="G117" s="99"/>
      <c r="H117" s="99"/>
      <c r="I117" s="99"/>
      <c r="J117" s="99"/>
      <c r="K117" s="99"/>
      <c r="L117" s="99"/>
      <c r="M117" s="99"/>
      <c r="N117" s="99"/>
      <c r="O117" s="99"/>
    </row>
    <row r="118" spans="2:15" s="100" customFormat="1" ht="14.5">
      <c r="B118" s="86" t="s">
        <v>184</v>
      </c>
      <c r="C118" s="87" t="s">
        <v>283</v>
      </c>
      <c r="D118" s="88" t="s">
        <v>221</v>
      </c>
      <c r="E118" s="99" t="s">
        <v>172</v>
      </c>
      <c r="F118" s="99" t="s">
        <v>171</v>
      </c>
      <c r="G118" s="99"/>
      <c r="H118" s="99"/>
      <c r="I118" s="99"/>
      <c r="J118" s="99"/>
      <c r="K118" s="99"/>
      <c r="L118" s="99"/>
      <c r="M118" s="99"/>
      <c r="N118" s="99"/>
      <c r="O118" s="99"/>
    </row>
    <row r="119" spans="2:15" s="100" customFormat="1" ht="14.5">
      <c r="B119" s="86" t="s">
        <v>184</v>
      </c>
      <c r="C119" s="87" t="s">
        <v>284</v>
      </c>
      <c r="D119" s="88" t="s">
        <v>207</v>
      </c>
      <c r="E119" s="99" t="s">
        <v>172</v>
      </c>
      <c r="F119" s="99" t="s">
        <v>171</v>
      </c>
      <c r="G119" s="99"/>
      <c r="H119" s="99"/>
      <c r="I119" s="99"/>
      <c r="J119" s="99"/>
      <c r="K119" s="99"/>
      <c r="L119" s="99"/>
      <c r="M119" s="99"/>
      <c r="N119" s="99"/>
      <c r="O119" s="99"/>
    </row>
    <row r="120" spans="2:15" s="100" customFormat="1" ht="14.5">
      <c r="B120" s="86" t="s">
        <v>184</v>
      </c>
      <c r="C120" s="87" t="s">
        <v>350</v>
      </c>
      <c r="D120" s="88" t="s">
        <v>221</v>
      </c>
      <c r="E120" s="99" t="s">
        <v>173</v>
      </c>
      <c r="F120" s="99" t="s">
        <v>171</v>
      </c>
      <c r="G120" s="99"/>
      <c r="H120" s="99"/>
      <c r="I120" s="99"/>
      <c r="J120" s="99"/>
      <c r="K120" s="99"/>
      <c r="L120" s="99"/>
      <c r="M120" s="99"/>
      <c r="N120" s="99"/>
      <c r="O120" s="99"/>
    </row>
    <row r="121" spans="2:15" s="100" customFormat="1" ht="14.5">
      <c r="B121" s="86" t="s">
        <v>184</v>
      </c>
      <c r="C121" s="87" t="s">
        <v>351</v>
      </c>
      <c r="D121" s="88" t="s">
        <v>221</v>
      </c>
      <c r="E121" s="99" t="s">
        <v>173</v>
      </c>
      <c r="F121" s="99" t="s">
        <v>171</v>
      </c>
      <c r="G121" s="99"/>
      <c r="H121" s="99"/>
      <c r="I121" s="99"/>
      <c r="J121" s="99"/>
      <c r="K121" s="99"/>
      <c r="L121" s="99"/>
      <c r="M121" s="99"/>
      <c r="N121" s="99"/>
      <c r="O121" s="99"/>
    </row>
    <row r="122" spans="2:15" s="100" customFormat="1" ht="14.5">
      <c r="B122" s="86" t="s">
        <v>184</v>
      </c>
      <c r="C122" s="87" t="s">
        <v>352</v>
      </c>
      <c r="D122" s="88" t="s">
        <v>221</v>
      </c>
      <c r="E122" s="99" t="s">
        <v>173</v>
      </c>
      <c r="F122" s="99" t="s">
        <v>171</v>
      </c>
      <c r="G122" s="99"/>
      <c r="H122" s="99"/>
      <c r="I122" s="99"/>
      <c r="J122" s="99"/>
      <c r="K122" s="99"/>
      <c r="L122" s="99"/>
      <c r="M122" s="99"/>
      <c r="N122" s="99"/>
      <c r="O122" s="99"/>
    </row>
    <row r="123" spans="2:15" s="100" customFormat="1" ht="14.5">
      <c r="B123" s="86" t="s">
        <v>184</v>
      </c>
      <c r="C123" s="87" t="s">
        <v>38</v>
      </c>
      <c r="D123" s="88" t="s">
        <v>353</v>
      </c>
      <c r="E123" s="99" t="s">
        <v>172</v>
      </c>
      <c r="F123" s="99" t="s">
        <v>171</v>
      </c>
      <c r="G123" s="99"/>
      <c r="H123" s="99"/>
      <c r="I123" s="99"/>
      <c r="J123" s="99"/>
      <c r="K123" s="99"/>
      <c r="L123" s="99"/>
      <c r="M123" s="99"/>
      <c r="N123" s="99"/>
      <c r="O123" s="99"/>
    </row>
    <row r="124" spans="2:15" s="100" customFormat="1" ht="14.5">
      <c r="B124" s="86" t="s">
        <v>184</v>
      </c>
      <c r="C124" s="87" t="s">
        <v>354</v>
      </c>
      <c r="D124" s="88" t="s">
        <v>221</v>
      </c>
      <c r="E124" s="99" t="s">
        <v>173</v>
      </c>
      <c r="F124" s="99" t="s">
        <v>171</v>
      </c>
      <c r="G124" s="99"/>
      <c r="H124" s="99"/>
      <c r="I124" s="99"/>
      <c r="J124" s="99"/>
      <c r="K124" s="99"/>
      <c r="L124" s="99"/>
      <c r="M124" s="99"/>
      <c r="N124" s="99"/>
      <c r="O124" s="99"/>
    </row>
    <row r="125" spans="2:15" s="100" customFormat="1" ht="14.5">
      <c r="B125" s="89" t="s">
        <v>184</v>
      </c>
      <c r="C125" s="90" t="s">
        <v>82</v>
      </c>
      <c r="D125" s="92" t="s">
        <v>343</v>
      </c>
      <c r="E125" s="99" t="s">
        <v>172</v>
      </c>
      <c r="F125" s="99" t="s">
        <v>171</v>
      </c>
      <c r="G125" s="99"/>
      <c r="H125" s="99"/>
      <c r="I125" s="99"/>
      <c r="J125" s="99"/>
      <c r="K125" s="99"/>
      <c r="L125" s="99"/>
      <c r="M125" s="99"/>
      <c r="N125" s="99"/>
      <c r="O125" s="99"/>
    </row>
    <row r="126" spans="2:15" s="100" customFormat="1" ht="14.5">
      <c r="B126" s="86" t="s">
        <v>184</v>
      </c>
      <c r="C126" s="87" t="s">
        <v>355</v>
      </c>
      <c r="D126" s="88" t="s">
        <v>221</v>
      </c>
      <c r="E126" s="99" t="s">
        <v>173</v>
      </c>
      <c r="F126" s="99" t="s">
        <v>171</v>
      </c>
      <c r="G126" s="99"/>
      <c r="H126" s="99"/>
      <c r="I126" s="99"/>
      <c r="J126" s="99"/>
      <c r="K126" s="99"/>
      <c r="L126" s="99"/>
      <c r="M126" s="99"/>
      <c r="N126" s="99"/>
      <c r="O126" s="99"/>
    </row>
    <row r="127" spans="2:15" s="100" customFormat="1" ht="14.5">
      <c r="B127" s="86" t="s">
        <v>184</v>
      </c>
      <c r="C127" s="87" t="s">
        <v>356</v>
      </c>
      <c r="D127" s="88" t="s">
        <v>221</v>
      </c>
      <c r="E127" s="99" t="s">
        <v>172</v>
      </c>
      <c r="F127" s="99" t="s">
        <v>171</v>
      </c>
      <c r="G127" s="99"/>
      <c r="H127" s="99"/>
      <c r="I127" s="99"/>
      <c r="J127" s="99"/>
      <c r="K127" s="99"/>
      <c r="L127" s="99"/>
      <c r="M127" s="99"/>
      <c r="N127" s="99"/>
      <c r="O127" s="99"/>
    </row>
    <row r="128" spans="2:15" s="100" customFormat="1" ht="14.5">
      <c r="B128" s="86" t="s">
        <v>184</v>
      </c>
      <c r="C128" s="87" t="s">
        <v>345</v>
      </c>
      <c r="D128" s="88" t="s">
        <v>221</v>
      </c>
      <c r="E128" s="99" t="s">
        <v>172</v>
      </c>
      <c r="F128" s="99" t="s">
        <v>171</v>
      </c>
      <c r="G128" s="99"/>
      <c r="H128" s="99"/>
      <c r="I128" s="99"/>
      <c r="J128" s="99"/>
      <c r="K128" s="99"/>
      <c r="L128" s="99"/>
      <c r="M128" s="99"/>
      <c r="N128" s="99"/>
      <c r="O128" s="99"/>
    </row>
    <row r="129" spans="2:15" s="100" customFormat="1" ht="14.5">
      <c r="B129" s="89" t="s">
        <v>184</v>
      </c>
      <c r="C129" s="90" t="s">
        <v>66</v>
      </c>
      <c r="D129" s="88" t="s">
        <v>357</v>
      </c>
      <c r="E129" s="99" t="s">
        <v>173</v>
      </c>
      <c r="F129" s="99" t="s">
        <v>171</v>
      </c>
      <c r="G129" s="99"/>
      <c r="H129" s="99"/>
      <c r="I129" s="99"/>
      <c r="J129" s="99"/>
      <c r="K129" s="99"/>
      <c r="L129" s="99"/>
      <c r="M129" s="99"/>
      <c r="N129" s="99"/>
      <c r="O129" s="99"/>
    </row>
    <row r="130" spans="2:15" s="100" customFormat="1" ht="14.5">
      <c r="B130" s="89" t="s">
        <v>184</v>
      </c>
      <c r="C130" s="90" t="s">
        <v>44</v>
      </c>
      <c r="D130" s="92" t="s">
        <v>221</v>
      </c>
      <c r="E130" s="99" t="s">
        <v>173</v>
      </c>
      <c r="F130" s="99" t="s">
        <v>171</v>
      </c>
      <c r="G130" s="99"/>
      <c r="H130" s="99"/>
      <c r="I130" s="99"/>
      <c r="J130" s="99"/>
      <c r="K130" s="99"/>
      <c r="L130" s="99"/>
      <c r="M130" s="99"/>
      <c r="N130" s="99"/>
      <c r="O130" s="99"/>
    </row>
    <row r="131" spans="2:15" s="100" customFormat="1" ht="14.5">
      <c r="B131" s="86" t="s">
        <v>184</v>
      </c>
      <c r="C131" s="87" t="s">
        <v>358</v>
      </c>
      <c r="D131" s="92" t="s">
        <v>221</v>
      </c>
      <c r="E131" s="99" t="s">
        <v>173</v>
      </c>
      <c r="F131" s="99" t="s">
        <v>171</v>
      </c>
      <c r="G131" s="99"/>
      <c r="H131" s="99"/>
      <c r="I131" s="99"/>
      <c r="J131" s="99"/>
      <c r="K131" s="99"/>
      <c r="L131" s="99"/>
      <c r="M131" s="99"/>
      <c r="N131" s="99"/>
      <c r="O131" s="99"/>
    </row>
    <row r="132" spans="2:15" s="100" customFormat="1" ht="29">
      <c r="B132" s="86" t="s">
        <v>185</v>
      </c>
      <c r="C132" s="87" t="s">
        <v>279</v>
      </c>
      <c r="D132" s="88" t="s">
        <v>359</v>
      </c>
      <c r="E132" s="91" t="s">
        <v>174</v>
      </c>
      <c r="F132" s="99" t="s">
        <v>171</v>
      </c>
      <c r="G132" s="99"/>
      <c r="H132" s="99"/>
      <c r="I132" s="99"/>
      <c r="J132" s="99"/>
      <c r="K132" s="99"/>
      <c r="L132" s="99"/>
      <c r="M132" s="99"/>
      <c r="N132" s="99"/>
      <c r="O132" s="99"/>
    </row>
    <row r="133" spans="2:15" s="100" customFormat="1" ht="14.5">
      <c r="B133" s="86" t="s">
        <v>185</v>
      </c>
      <c r="C133" s="87" t="s">
        <v>281</v>
      </c>
      <c r="D133" s="88" t="s">
        <v>221</v>
      </c>
      <c r="E133" s="91" t="s">
        <v>174</v>
      </c>
      <c r="F133" s="99" t="s">
        <v>171</v>
      </c>
      <c r="G133" s="99"/>
      <c r="H133" s="99"/>
      <c r="I133" s="99"/>
      <c r="J133" s="99"/>
      <c r="K133" s="99"/>
      <c r="L133" s="99"/>
      <c r="M133" s="99"/>
      <c r="N133" s="99"/>
      <c r="O133" s="99"/>
    </row>
    <row r="134" spans="2:15" s="100" customFormat="1" ht="14.5">
      <c r="B134" s="86" t="s">
        <v>185</v>
      </c>
      <c r="C134" s="87" t="s">
        <v>282</v>
      </c>
      <c r="D134" s="88" t="s">
        <v>221</v>
      </c>
      <c r="E134" s="99" t="s">
        <v>173</v>
      </c>
      <c r="F134" s="99" t="s">
        <v>171</v>
      </c>
      <c r="G134" s="99"/>
      <c r="H134" s="99"/>
      <c r="I134" s="99"/>
      <c r="J134" s="99"/>
      <c r="K134" s="99"/>
      <c r="L134" s="99"/>
      <c r="M134" s="99"/>
      <c r="N134" s="99"/>
      <c r="O134" s="99"/>
    </row>
    <row r="135" spans="2:15" s="100" customFormat="1" ht="14.5">
      <c r="B135" s="86" t="s">
        <v>185</v>
      </c>
      <c r="C135" s="87" t="s">
        <v>283</v>
      </c>
      <c r="D135" s="88" t="s">
        <v>221</v>
      </c>
      <c r="E135" s="91" t="s">
        <v>172</v>
      </c>
      <c r="F135" s="99" t="s">
        <v>171</v>
      </c>
      <c r="G135" s="99"/>
      <c r="H135" s="99"/>
      <c r="I135" s="99"/>
      <c r="J135" s="99"/>
      <c r="K135" s="99"/>
      <c r="L135" s="99"/>
      <c r="M135" s="99"/>
      <c r="N135" s="99"/>
      <c r="O135" s="99"/>
    </row>
    <row r="136" spans="2:15" s="100" customFormat="1" ht="14.5">
      <c r="B136" s="86" t="s">
        <v>185</v>
      </c>
      <c r="C136" s="87" t="s">
        <v>284</v>
      </c>
      <c r="D136" s="88" t="s">
        <v>207</v>
      </c>
      <c r="E136" s="91" t="s">
        <v>172</v>
      </c>
      <c r="F136" s="99" t="s">
        <v>171</v>
      </c>
      <c r="G136" s="99"/>
      <c r="H136" s="99"/>
      <c r="I136" s="99"/>
      <c r="J136" s="99"/>
      <c r="K136" s="99"/>
      <c r="L136" s="99"/>
      <c r="M136" s="99"/>
      <c r="N136" s="99"/>
      <c r="O136" s="99"/>
    </row>
    <row r="137" spans="2:15" s="100" customFormat="1" ht="14.5">
      <c r="B137" s="86" t="s">
        <v>185</v>
      </c>
      <c r="C137" s="87" t="s">
        <v>360</v>
      </c>
      <c r="D137" s="88" t="s">
        <v>221</v>
      </c>
      <c r="E137" s="91" t="s">
        <v>172</v>
      </c>
      <c r="F137" s="99" t="s">
        <v>171</v>
      </c>
      <c r="G137" s="99"/>
      <c r="H137" s="99"/>
      <c r="I137" s="99"/>
      <c r="J137" s="99"/>
      <c r="K137" s="99"/>
      <c r="L137" s="99"/>
      <c r="M137" s="99"/>
      <c r="N137" s="99"/>
      <c r="O137" s="99"/>
    </row>
    <row r="138" spans="2:15" s="100" customFormat="1" ht="14.5">
      <c r="B138" s="86" t="s">
        <v>185</v>
      </c>
      <c r="C138" s="87" t="s">
        <v>361</v>
      </c>
      <c r="D138" s="88" t="s">
        <v>221</v>
      </c>
      <c r="E138" s="91" t="s">
        <v>172</v>
      </c>
      <c r="F138" s="99" t="s">
        <v>171</v>
      </c>
      <c r="G138" s="99"/>
      <c r="H138" s="99"/>
      <c r="I138" s="99"/>
      <c r="J138" s="99"/>
      <c r="K138" s="99"/>
      <c r="L138" s="99"/>
      <c r="M138" s="99"/>
      <c r="N138" s="99"/>
      <c r="O138" s="99"/>
    </row>
    <row r="139" spans="2:15" s="100" customFormat="1" ht="14.5">
      <c r="B139" s="86" t="s">
        <v>185</v>
      </c>
      <c r="C139" s="87" t="s">
        <v>362</v>
      </c>
      <c r="D139" s="88" t="s">
        <v>363</v>
      </c>
      <c r="E139" s="91" t="s">
        <v>172</v>
      </c>
      <c r="F139" s="99" t="s">
        <v>171</v>
      </c>
      <c r="G139" s="99"/>
      <c r="H139" s="99"/>
      <c r="I139" s="99"/>
      <c r="J139" s="99"/>
      <c r="K139" s="99"/>
      <c r="L139" s="99"/>
      <c r="M139" s="99"/>
      <c r="N139" s="99"/>
      <c r="O139" s="99"/>
    </row>
    <row r="140" spans="2:15" s="100" customFormat="1" ht="14.5">
      <c r="B140" s="86" t="s">
        <v>185</v>
      </c>
      <c r="C140" s="87" t="s">
        <v>364</v>
      </c>
      <c r="D140" s="88" t="s">
        <v>365</v>
      </c>
      <c r="E140" s="99" t="s">
        <v>173</v>
      </c>
      <c r="F140" s="99" t="s">
        <v>171</v>
      </c>
      <c r="G140" s="99"/>
      <c r="H140" s="99"/>
      <c r="I140" s="99"/>
      <c r="J140" s="99"/>
      <c r="K140" s="99"/>
      <c r="L140" s="99"/>
      <c r="M140" s="99"/>
      <c r="N140" s="99"/>
      <c r="O140" s="99"/>
    </row>
    <row r="141" spans="2:15" s="100" customFormat="1" ht="14.5">
      <c r="B141" s="86" t="s">
        <v>185</v>
      </c>
      <c r="C141" s="87" t="s">
        <v>50</v>
      </c>
      <c r="D141" s="88" t="s">
        <v>366</v>
      </c>
      <c r="E141" s="91" t="s">
        <v>172</v>
      </c>
      <c r="F141" s="99" t="s">
        <v>171</v>
      </c>
      <c r="G141" s="99"/>
      <c r="H141" s="99"/>
      <c r="I141" s="99"/>
      <c r="J141" s="99"/>
      <c r="K141" s="99"/>
      <c r="L141" s="99"/>
      <c r="M141" s="99"/>
      <c r="N141" s="99"/>
      <c r="O141" s="99"/>
    </row>
    <row r="142" spans="2:15" s="100" customFormat="1" ht="14.5">
      <c r="B142" s="86" t="s">
        <v>185</v>
      </c>
      <c r="C142" s="87" t="s">
        <v>367</v>
      </c>
      <c r="D142" s="88" t="s">
        <v>221</v>
      </c>
      <c r="E142" s="99" t="s">
        <v>173</v>
      </c>
      <c r="F142" s="99" t="s">
        <v>171</v>
      </c>
      <c r="G142" s="99"/>
      <c r="H142" s="99"/>
      <c r="I142" s="99"/>
      <c r="J142" s="99"/>
      <c r="K142" s="99"/>
      <c r="L142" s="99"/>
      <c r="M142" s="99"/>
      <c r="N142" s="99"/>
      <c r="O142" s="99"/>
    </row>
    <row r="143" spans="2:15" s="100" customFormat="1" ht="14.5">
      <c r="B143" s="86" t="s">
        <v>185</v>
      </c>
      <c r="C143" s="87" t="s">
        <v>31</v>
      </c>
      <c r="D143" s="88" t="s">
        <v>368</v>
      </c>
      <c r="E143" s="91" t="s">
        <v>172</v>
      </c>
      <c r="F143" s="99" t="s">
        <v>171</v>
      </c>
      <c r="G143" s="99"/>
      <c r="H143" s="99"/>
      <c r="I143" s="99"/>
      <c r="J143" s="99"/>
      <c r="K143" s="99"/>
      <c r="L143" s="99"/>
      <c r="M143" s="99"/>
      <c r="N143" s="99"/>
      <c r="O143" s="99"/>
    </row>
    <row r="144" spans="2:15" s="100" customFormat="1" ht="14.5">
      <c r="B144" s="86" t="s">
        <v>185</v>
      </c>
      <c r="C144" s="87" t="s">
        <v>32</v>
      </c>
      <c r="D144" s="88" t="s">
        <v>216</v>
      </c>
      <c r="E144" s="91" t="s">
        <v>172</v>
      </c>
      <c r="F144" s="99" t="s">
        <v>171</v>
      </c>
      <c r="G144" s="99"/>
      <c r="H144" s="99"/>
      <c r="I144" s="99"/>
      <c r="J144" s="99"/>
      <c r="K144" s="99"/>
      <c r="L144" s="99"/>
      <c r="M144" s="99"/>
      <c r="N144" s="99"/>
      <c r="O144" s="99"/>
    </row>
    <row r="145" spans="2:15" s="100" customFormat="1" ht="14.5">
      <c r="B145" s="86" t="s">
        <v>185</v>
      </c>
      <c r="C145" s="87" t="s">
        <v>34</v>
      </c>
      <c r="D145" s="88" t="s">
        <v>369</v>
      </c>
      <c r="E145" s="91" t="s">
        <v>174</v>
      </c>
      <c r="F145" s="99" t="s">
        <v>171</v>
      </c>
      <c r="G145" s="99"/>
      <c r="H145" s="99"/>
      <c r="I145" s="99"/>
      <c r="J145" s="99"/>
      <c r="K145" s="99"/>
      <c r="L145" s="99"/>
      <c r="M145" s="99"/>
      <c r="N145" s="99"/>
      <c r="O145" s="99"/>
    </row>
    <row r="146" spans="2:15" s="100" customFormat="1" ht="14.5">
      <c r="B146" s="89" t="s">
        <v>185</v>
      </c>
      <c r="C146" s="90" t="s">
        <v>77</v>
      </c>
      <c r="D146" s="92" t="s">
        <v>221</v>
      </c>
      <c r="E146" s="91" t="s">
        <v>174</v>
      </c>
      <c r="F146" s="99" t="s">
        <v>171</v>
      </c>
      <c r="G146" s="99"/>
      <c r="H146" s="99"/>
      <c r="I146" s="99"/>
      <c r="J146" s="99"/>
      <c r="K146" s="99"/>
      <c r="L146" s="99"/>
      <c r="M146" s="99"/>
      <c r="N146" s="99"/>
      <c r="O146" s="99"/>
    </row>
    <row r="147" spans="2:15" s="100" customFormat="1" ht="14.5">
      <c r="B147" s="89" t="s">
        <v>185</v>
      </c>
      <c r="C147" s="90" t="s">
        <v>370</v>
      </c>
      <c r="D147" s="92" t="s">
        <v>221</v>
      </c>
      <c r="E147" s="99" t="s">
        <v>173</v>
      </c>
      <c r="F147" s="99" t="s">
        <v>171</v>
      </c>
      <c r="G147" s="99"/>
      <c r="H147" s="99"/>
      <c r="I147" s="99"/>
      <c r="J147" s="99"/>
      <c r="K147" s="99"/>
      <c r="L147" s="99"/>
      <c r="M147" s="99"/>
      <c r="N147" s="99"/>
      <c r="O147" s="99"/>
    </row>
    <row r="148" spans="2:15" s="100" customFormat="1" ht="14.5">
      <c r="B148" s="89" t="s">
        <v>185</v>
      </c>
      <c r="C148" s="90" t="s">
        <v>29</v>
      </c>
      <c r="D148" s="92" t="s">
        <v>221</v>
      </c>
      <c r="E148" s="91" t="s">
        <v>174</v>
      </c>
      <c r="F148" s="99" t="s">
        <v>171</v>
      </c>
      <c r="G148" s="99"/>
      <c r="H148" s="99"/>
      <c r="I148" s="99"/>
      <c r="J148" s="99"/>
      <c r="K148" s="99"/>
      <c r="L148" s="99"/>
      <c r="M148" s="99"/>
      <c r="N148" s="99"/>
      <c r="O148" s="99"/>
    </row>
    <row r="149" spans="2:15" s="100" customFormat="1" ht="14.5">
      <c r="B149" s="86" t="s">
        <v>185</v>
      </c>
      <c r="C149" s="87" t="s">
        <v>371</v>
      </c>
      <c r="D149" s="88" t="s">
        <v>221</v>
      </c>
      <c r="E149" s="91" t="s">
        <v>174</v>
      </c>
      <c r="F149" s="99" t="s">
        <v>171</v>
      </c>
      <c r="G149" s="99"/>
      <c r="H149" s="99"/>
      <c r="I149" s="99"/>
      <c r="J149" s="99"/>
      <c r="K149" s="99"/>
      <c r="L149" s="99"/>
      <c r="M149" s="99"/>
      <c r="N149" s="99"/>
      <c r="O149" s="99"/>
    </row>
    <row r="150" spans="2:15" s="100" customFormat="1" ht="14.5">
      <c r="B150" s="86" t="s">
        <v>185</v>
      </c>
      <c r="C150" s="87" t="s">
        <v>372</v>
      </c>
      <c r="D150" s="92" t="s">
        <v>221</v>
      </c>
      <c r="E150" s="91" t="s">
        <v>172</v>
      </c>
      <c r="F150" s="99" t="s">
        <v>171</v>
      </c>
      <c r="G150" s="99"/>
      <c r="H150" s="99"/>
      <c r="I150" s="99"/>
      <c r="J150" s="99"/>
      <c r="K150" s="99"/>
      <c r="L150" s="99"/>
      <c r="M150" s="99"/>
      <c r="N150" s="99"/>
      <c r="O150" s="99"/>
    </row>
    <row r="151" spans="2:15" s="100" customFormat="1" ht="14.5">
      <c r="B151" s="86" t="s">
        <v>185</v>
      </c>
      <c r="C151" s="87" t="s">
        <v>306</v>
      </c>
      <c r="D151" s="92" t="s">
        <v>221</v>
      </c>
      <c r="E151" s="91" t="s">
        <v>172</v>
      </c>
      <c r="F151" s="99" t="s">
        <v>171</v>
      </c>
      <c r="G151" s="99"/>
      <c r="H151" s="99"/>
      <c r="I151" s="99"/>
      <c r="J151" s="99"/>
      <c r="K151" s="99"/>
      <c r="L151" s="99"/>
      <c r="M151" s="99"/>
      <c r="N151" s="99"/>
      <c r="O151" s="99"/>
    </row>
    <row r="152" spans="2:15" s="100" customFormat="1" ht="14.5">
      <c r="B152" s="89" t="s">
        <v>185</v>
      </c>
      <c r="C152" s="90" t="s">
        <v>33</v>
      </c>
      <c r="D152" s="92" t="s">
        <v>221</v>
      </c>
      <c r="E152" s="99" t="s">
        <v>173</v>
      </c>
      <c r="F152" s="99" t="s">
        <v>171</v>
      </c>
      <c r="G152" s="99"/>
      <c r="H152" s="99"/>
      <c r="I152" s="99"/>
      <c r="J152" s="99"/>
      <c r="K152" s="99"/>
      <c r="L152" s="99"/>
      <c r="M152" s="99"/>
      <c r="N152" s="99"/>
      <c r="O152" s="99"/>
    </row>
    <row r="153" spans="2:15" s="100" customFormat="1" ht="14.5">
      <c r="B153" s="86" t="s">
        <v>185</v>
      </c>
      <c r="C153" s="87" t="s">
        <v>30</v>
      </c>
      <c r="D153" s="88" t="s">
        <v>221</v>
      </c>
      <c r="E153" s="91" t="s">
        <v>172</v>
      </c>
      <c r="F153" s="99" t="s">
        <v>171</v>
      </c>
      <c r="G153" s="99"/>
      <c r="H153" s="99"/>
      <c r="I153" s="99"/>
      <c r="J153" s="99"/>
      <c r="K153" s="99"/>
      <c r="L153" s="99"/>
      <c r="M153" s="99"/>
      <c r="N153" s="99"/>
      <c r="O153" s="99"/>
    </row>
    <row r="154" spans="2:15" s="100" customFormat="1" ht="14.5">
      <c r="B154" s="86" t="s">
        <v>185</v>
      </c>
      <c r="C154" s="87" t="s">
        <v>373</v>
      </c>
      <c r="D154" s="88" t="s">
        <v>221</v>
      </c>
      <c r="E154" s="91" t="s">
        <v>172</v>
      </c>
      <c r="F154" s="99" t="s">
        <v>171</v>
      </c>
      <c r="G154" s="99"/>
      <c r="H154" s="99"/>
      <c r="I154" s="99"/>
      <c r="J154" s="99"/>
      <c r="K154" s="99"/>
      <c r="L154" s="99"/>
      <c r="M154" s="99"/>
      <c r="N154" s="99"/>
      <c r="O154" s="99"/>
    </row>
    <row r="155" spans="2:15" s="100" customFormat="1" ht="14.5">
      <c r="B155" s="86" t="s">
        <v>185</v>
      </c>
      <c r="C155" s="87" t="s">
        <v>320</v>
      </c>
      <c r="D155" s="88" t="s">
        <v>221</v>
      </c>
      <c r="E155" s="91" t="s">
        <v>174</v>
      </c>
      <c r="F155" s="99" t="s">
        <v>171</v>
      </c>
      <c r="G155" s="99"/>
      <c r="H155" s="99"/>
      <c r="I155" s="99"/>
      <c r="J155" s="99"/>
      <c r="K155" s="99"/>
      <c r="L155" s="99"/>
      <c r="M155" s="99"/>
      <c r="N155" s="99"/>
      <c r="O155" s="99"/>
    </row>
    <row r="156" spans="2:15" s="100" customFormat="1" ht="14.5">
      <c r="B156" s="86" t="s">
        <v>180</v>
      </c>
      <c r="C156" s="87" t="s">
        <v>168</v>
      </c>
      <c r="D156" s="88" t="s">
        <v>374</v>
      </c>
      <c r="E156" s="91" t="s">
        <v>174</v>
      </c>
      <c r="F156" s="99" t="s">
        <v>171</v>
      </c>
      <c r="G156" s="99"/>
      <c r="H156" s="99"/>
      <c r="I156" s="99"/>
      <c r="J156" s="99"/>
      <c r="K156" s="99"/>
      <c r="L156" s="99"/>
      <c r="M156" s="99"/>
      <c r="N156" s="99"/>
      <c r="O156" s="99"/>
    </row>
    <row r="157" spans="2:15" s="100" customFormat="1" ht="14.5">
      <c r="B157" s="86" t="s">
        <v>180</v>
      </c>
      <c r="C157" s="87" t="s">
        <v>279</v>
      </c>
      <c r="D157" s="88" t="s">
        <v>375</v>
      </c>
      <c r="E157" s="91" t="s">
        <v>174</v>
      </c>
      <c r="F157" s="99" t="s">
        <v>171</v>
      </c>
      <c r="G157" s="99"/>
      <c r="H157" s="99"/>
      <c r="I157" s="99"/>
      <c r="J157" s="99"/>
      <c r="K157" s="99"/>
      <c r="L157" s="99"/>
      <c r="M157" s="99"/>
      <c r="N157" s="99"/>
      <c r="O157" s="99"/>
    </row>
    <row r="158" spans="2:15" s="100" customFormat="1" ht="14.5">
      <c r="B158" s="86" t="s">
        <v>180</v>
      </c>
      <c r="C158" s="87" t="s">
        <v>281</v>
      </c>
      <c r="D158" s="88" t="s">
        <v>221</v>
      </c>
      <c r="E158" s="91" t="s">
        <v>174</v>
      </c>
      <c r="F158" s="99" t="s">
        <v>171</v>
      </c>
      <c r="G158" s="99"/>
      <c r="H158" s="99"/>
      <c r="I158" s="99"/>
      <c r="J158" s="99"/>
      <c r="K158" s="99"/>
      <c r="L158" s="99"/>
      <c r="M158" s="99"/>
      <c r="N158" s="99"/>
      <c r="O158" s="99"/>
    </row>
    <row r="159" spans="2:15" s="100" customFormat="1" ht="14.5">
      <c r="B159" s="86" t="s">
        <v>180</v>
      </c>
      <c r="C159" s="87" t="s">
        <v>282</v>
      </c>
      <c r="D159" s="88" t="s">
        <v>221</v>
      </c>
      <c r="E159" s="99" t="s">
        <v>173</v>
      </c>
      <c r="F159" s="99" t="s">
        <v>171</v>
      </c>
      <c r="G159" s="99"/>
      <c r="H159" s="99"/>
      <c r="I159" s="99"/>
      <c r="J159" s="99"/>
      <c r="K159" s="99"/>
      <c r="L159" s="99"/>
      <c r="M159" s="99"/>
      <c r="N159" s="99"/>
      <c r="O159" s="99"/>
    </row>
    <row r="160" spans="2:15" s="100" customFormat="1" ht="14.5">
      <c r="B160" s="86" t="s">
        <v>180</v>
      </c>
      <c r="C160" s="87" t="s">
        <v>283</v>
      </c>
      <c r="D160" s="88" t="s">
        <v>221</v>
      </c>
      <c r="E160" s="91" t="s">
        <v>172</v>
      </c>
      <c r="F160" s="99" t="s">
        <v>171</v>
      </c>
      <c r="G160" s="99"/>
      <c r="H160" s="99"/>
      <c r="I160" s="99"/>
      <c r="J160" s="99"/>
      <c r="K160" s="99"/>
      <c r="L160" s="99"/>
      <c r="M160" s="99"/>
      <c r="N160" s="99"/>
      <c r="O160" s="99"/>
    </row>
    <row r="161" spans="2:15" s="100" customFormat="1" ht="14.5">
      <c r="B161" s="86" t="s">
        <v>180</v>
      </c>
      <c r="C161" s="87" t="s">
        <v>284</v>
      </c>
      <c r="D161" s="88" t="s">
        <v>207</v>
      </c>
      <c r="E161" s="91" t="s">
        <v>172</v>
      </c>
      <c r="F161" s="99" t="s">
        <v>171</v>
      </c>
      <c r="G161" s="99"/>
      <c r="H161" s="99"/>
      <c r="I161" s="99"/>
      <c r="J161" s="99"/>
      <c r="K161" s="99"/>
      <c r="L161" s="99"/>
      <c r="M161" s="99"/>
      <c r="N161" s="99"/>
      <c r="O161" s="99"/>
    </row>
    <row r="162" spans="2:15" s="100" customFormat="1" ht="14.5">
      <c r="B162" s="86" t="s">
        <v>180</v>
      </c>
      <c r="C162" s="87" t="s">
        <v>50</v>
      </c>
      <c r="D162" s="88" t="s">
        <v>221</v>
      </c>
      <c r="E162" s="91" t="s">
        <v>172</v>
      </c>
      <c r="F162" s="99" t="s">
        <v>171</v>
      </c>
      <c r="G162" s="99"/>
      <c r="H162" s="99"/>
      <c r="I162" s="99"/>
      <c r="J162" s="99"/>
      <c r="K162" s="99"/>
      <c r="L162" s="99"/>
      <c r="M162" s="99"/>
      <c r="N162" s="99"/>
      <c r="O162" s="99"/>
    </row>
    <row r="163" spans="2:15" s="100" customFormat="1" ht="14.5">
      <c r="B163" s="86" t="s">
        <v>180</v>
      </c>
      <c r="C163" s="87" t="s">
        <v>376</v>
      </c>
      <c r="D163" s="88" t="s">
        <v>221</v>
      </c>
      <c r="E163" s="91" t="s">
        <v>172</v>
      </c>
      <c r="F163" s="99" t="s">
        <v>171</v>
      </c>
      <c r="G163" s="99"/>
      <c r="H163" s="99"/>
      <c r="I163" s="99"/>
      <c r="J163" s="99"/>
      <c r="K163" s="99"/>
      <c r="L163" s="99"/>
      <c r="M163" s="99"/>
      <c r="N163" s="99"/>
      <c r="O163" s="99"/>
    </row>
    <row r="164" spans="2:15" s="100" customFormat="1" ht="14.5">
      <c r="B164" s="89" t="s">
        <v>180</v>
      </c>
      <c r="C164" s="87" t="s">
        <v>377</v>
      </c>
      <c r="D164" s="92" t="s">
        <v>221</v>
      </c>
      <c r="E164" s="91" t="s">
        <v>172</v>
      </c>
      <c r="F164" s="99" t="s">
        <v>171</v>
      </c>
      <c r="G164" s="99"/>
      <c r="H164" s="99"/>
      <c r="I164" s="99"/>
      <c r="J164" s="99"/>
      <c r="K164" s="99"/>
      <c r="L164" s="99"/>
      <c r="M164" s="99"/>
      <c r="N164" s="99"/>
      <c r="O164" s="99"/>
    </row>
    <row r="165" spans="2:15" s="100" customFormat="1" ht="14.5">
      <c r="B165" s="89" t="s">
        <v>180</v>
      </c>
      <c r="C165" s="90" t="s">
        <v>378</v>
      </c>
      <c r="D165" s="92" t="s">
        <v>221</v>
      </c>
      <c r="E165" s="91" t="s">
        <v>174</v>
      </c>
      <c r="F165" s="99" t="s">
        <v>171</v>
      </c>
      <c r="G165" s="99"/>
      <c r="H165" s="99"/>
      <c r="I165" s="99"/>
      <c r="J165" s="99"/>
      <c r="K165" s="99"/>
      <c r="L165" s="99"/>
      <c r="M165" s="99"/>
      <c r="N165" s="99"/>
      <c r="O165" s="99"/>
    </row>
    <row r="166" spans="2:15" s="100" customFormat="1" ht="14.5">
      <c r="B166" s="86" t="s">
        <v>180</v>
      </c>
      <c r="C166" s="87" t="s">
        <v>379</v>
      </c>
      <c r="D166" s="92" t="s">
        <v>221</v>
      </c>
      <c r="E166" s="91" t="s">
        <v>172</v>
      </c>
      <c r="F166" s="99" t="s">
        <v>171</v>
      </c>
      <c r="G166" s="99"/>
      <c r="H166" s="99"/>
      <c r="I166" s="99"/>
      <c r="J166" s="99"/>
      <c r="K166" s="99"/>
      <c r="L166" s="99"/>
      <c r="M166" s="99"/>
      <c r="N166" s="99"/>
      <c r="O166" s="99"/>
    </row>
    <row r="167" spans="2:15" s="100" customFormat="1" ht="14.5">
      <c r="B167" s="86" t="s">
        <v>180</v>
      </c>
      <c r="C167" s="87" t="s">
        <v>380</v>
      </c>
      <c r="D167" s="88" t="s">
        <v>221</v>
      </c>
      <c r="E167" s="91" t="s">
        <v>172</v>
      </c>
      <c r="F167" s="99" t="s">
        <v>171</v>
      </c>
      <c r="G167" s="99"/>
      <c r="H167" s="99"/>
      <c r="I167" s="99"/>
      <c r="J167" s="99"/>
      <c r="K167" s="99"/>
      <c r="L167" s="99"/>
      <c r="M167" s="99"/>
      <c r="N167" s="99"/>
      <c r="O167" s="99"/>
    </row>
    <row r="168" spans="2:15" s="100" customFormat="1" ht="14.5">
      <c r="B168" s="86" t="s">
        <v>180</v>
      </c>
      <c r="C168" s="87" t="s">
        <v>381</v>
      </c>
      <c r="D168" s="88" t="s">
        <v>221</v>
      </c>
      <c r="E168" s="91" t="s">
        <v>174</v>
      </c>
      <c r="F168" s="99" t="s">
        <v>171</v>
      </c>
      <c r="G168" s="99"/>
      <c r="H168" s="99"/>
      <c r="I168" s="99"/>
      <c r="J168" s="99"/>
      <c r="K168" s="99"/>
      <c r="L168" s="99"/>
      <c r="M168" s="99"/>
      <c r="N168" s="99"/>
      <c r="O168" s="99"/>
    </row>
    <row r="169" spans="2:15" s="100" customFormat="1" ht="29">
      <c r="B169" s="86" t="s">
        <v>186</v>
      </c>
      <c r="C169" s="87" t="s">
        <v>279</v>
      </c>
      <c r="D169" s="88" t="s">
        <v>382</v>
      </c>
      <c r="E169" s="91" t="s">
        <v>174</v>
      </c>
      <c r="F169" s="99" t="s">
        <v>171</v>
      </c>
      <c r="G169" s="99"/>
      <c r="H169" s="99"/>
      <c r="I169" s="99"/>
      <c r="J169" s="99"/>
      <c r="K169" s="99"/>
      <c r="L169" s="99"/>
      <c r="M169" s="99"/>
      <c r="N169" s="99"/>
      <c r="O169" s="99"/>
    </row>
    <row r="170" spans="2:15" s="100" customFormat="1" ht="14.5">
      <c r="B170" s="86" t="s">
        <v>186</v>
      </c>
      <c r="C170" s="87" t="s">
        <v>281</v>
      </c>
      <c r="D170" s="88" t="s">
        <v>221</v>
      </c>
      <c r="E170" s="91" t="s">
        <v>174</v>
      </c>
      <c r="F170" s="99" t="s">
        <v>171</v>
      </c>
      <c r="G170" s="99"/>
      <c r="H170" s="99"/>
      <c r="I170" s="99"/>
      <c r="J170" s="99"/>
      <c r="K170" s="99"/>
      <c r="L170" s="99"/>
      <c r="M170" s="99"/>
      <c r="N170" s="99"/>
      <c r="O170" s="99"/>
    </row>
    <row r="171" spans="2:15" s="100" customFormat="1" ht="14.5">
      <c r="B171" s="86" t="s">
        <v>186</v>
      </c>
      <c r="C171" s="87" t="s">
        <v>282</v>
      </c>
      <c r="D171" s="88" t="s">
        <v>221</v>
      </c>
      <c r="E171" s="99" t="s">
        <v>173</v>
      </c>
      <c r="F171" s="99" t="s">
        <v>171</v>
      </c>
      <c r="G171" s="99"/>
      <c r="H171" s="99"/>
      <c r="I171" s="99"/>
      <c r="J171" s="99"/>
      <c r="K171" s="99"/>
      <c r="L171" s="99"/>
      <c r="M171" s="99"/>
      <c r="N171" s="99"/>
      <c r="O171" s="99"/>
    </row>
    <row r="172" spans="2:15" s="100" customFormat="1" ht="14.5">
      <c r="B172" s="86" t="s">
        <v>186</v>
      </c>
      <c r="C172" s="87" t="s">
        <v>283</v>
      </c>
      <c r="D172" s="88" t="s">
        <v>221</v>
      </c>
      <c r="E172" s="91" t="s">
        <v>172</v>
      </c>
      <c r="F172" s="99" t="s">
        <v>171</v>
      </c>
      <c r="G172" s="99"/>
      <c r="H172" s="99"/>
      <c r="I172" s="99"/>
      <c r="J172" s="99"/>
      <c r="K172" s="99"/>
      <c r="L172" s="99"/>
      <c r="M172" s="99"/>
      <c r="N172" s="99"/>
      <c r="O172" s="99"/>
    </row>
    <row r="173" spans="2:15" s="100" customFormat="1" ht="14.5">
      <c r="B173" s="86" t="s">
        <v>186</v>
      </c>
      <c r="C173" s="87" t="s">
        <v>284</v>
      </c>
      <c r="D173" s="88" t="s">
        <v>207</v>
      </c>
      <c r="E173" s="91" t="s">
        <v>172</v>
      </c>
      <c r="F173" s="99" t="s">
        <v>171</v>
      </c>
      <c r="G173" s="99"/>
      <c r="H173" s="99"/>
      <c r="I173" s="99"/>
      <c r="J173" s="99"/>
      <c r="K173" s="99"/>
      <c r="L173" s="99"/>
      <c r="M173" s="99"/>
      <c r="N173" s="99"/>
      <c r="O173" s="99"/>
    </row>
    <row r="174" spans="2:15" s="100" customFormat="1" ht="14.5">
      <c r="B174" s="86" t="s">
        <v>186</v>
      </c>
      <c r="C174" s="87" t="s">
        <v>50</v>
      </c>
      <c r="D174" s="88" t="s">
        <v>221</v>
      </c>
      <c r="E174" s="91" t="s">
        <v>172</v>
      </c>
      <c r="F174" s="99" t="s">
        <v>171</v>
      </c>
      <c r="G174" s="99"/>
      <c r="H174" s="99"/>
      <c r="I174" s="99"/>
      <c r="J174" s="99"/>
      <c r="K174" s="99"/>
      <c r="L174" s="99"/>
      <c r="M174" s="99"/>
      <c r="N174" s="99"/>
      <c r="O174" s="99"/>
    </row>
    <row r="175" spans="2:15" s="100" customFormat="1" ht="14.5">
      <c r="B175" s="93" t="s">
        <v>186</v>
      </c>
      <c r="C175" s="94" t="s">
        <v>371</v>
      </c>
      <c r="D175" s="88" t="s">
        <v>221</v>
      </c>
      <c r="E175" s="91" t="s">
        <v>174</v>
      </c>
      <c r="F175" s="99" t="s">
        <v>171</v>
      </c>
      <c r="G175" s="99"/>
      <c r="H175" s="99"/>
      <c r="I175" s="99"/>
      <c r="J175" s="99"/>
      <c r="K175" s="99"/>
      <c r="L175" s="99"/>
      <c r="M175" s="99"/>
      <c r="N175" s="99"/>
      <c r="O175" s="99"/>
    </row>
    <row r="176" spans="2:15" s="100" customFormat="1" ht="29">
      <c r="B176" s="91" t="s">
        <v>189</v>
      </c>
      <c r="C176" s="91" t="s">
        <v>383</v>
      </c>
      <c r="D176" s="88" t="s">
        <v>384</v>
      </c>
      <c r="E176" s="99" t="s">
        <v>173</v>
      </c>
      <c r="F176" s="99" t="s">
        <v>171</v>
      </c>
      <c r="G176" s="99"/>
      <c r="H176" s="99"/>
      <c r="I176" s="99"/>
      <c r="J176" s="99"/>
      <c r="K176" s="99"/>
      <c r="L176" s="99"/>
      <c r="M176" s="99"/>
      <c r="N176" s="99"/>
      <c r="O176" s="99"/>
    </row>
    <row r="177" spans="2:15" s="100" customFormat="1" ht="14.5">
      <c r="B177" s="91" t="s">
        <v>189</v>
      </c>
      <c r="C177" s="87" t="s">
        <v>279</v>
      </c>
      <c r="D177" s="88" t="s">
        <v>385</v>
      </c>
      <c r="E177" s="91" t="s">
        <v>174</v>
      </c>
      <c r="F177" s="99" t="s">
        <v>171</v>
      </c>
      <c r="G177" s="99"/>
      <c r="H177" s="99"/>
      <c r="I177" s="99"/>
      <c r="J177" s="99"/>
      <c r="K177" s="99"/>
      <c r="L177" s="99"/>
      <c r="M177" s="99"/>
      <c r="N177" s="99"/>
      <c r="O177" s="99"/>
    </row>
    <row r="178" spans="2:15" s="100" customFormat="1" ht="14.5">
      <c r="B178" s="91" t="s">
        <v>189</v>
      </c>
      <c r="C178" s="91" t="s">
        <v>281</v>
      </c>
      <c r="D178" s="88" t="s">
        <v>221</v>
      </c>
      <c r="E178" s="91" t="s">
        <v>174</v>
      </c>
      <c r="F178" s="99" t="s">
        <v>171</v>
      </c>
      <c r="G178" s="99"/>
      <c r="H178" s="99"/>
      <c r="I178" s="99"/>
      <c r="J178" s="99"/>
      <c r="K178" s="99"/>
      <c r="L178" s="99"/>
      <c r="M178" s="99"/>
      <c r="N178" s="99"/>
      <c r="O178" s="99"/>
    </row>
    <row r="179" spans="2:15" s="100" customFormat="1" ht="14.5">
      <c r="B179" s="91" t="s">
        <v>189</v>
      </c>
      <c r="C179" s="91" t="s">
        <v>282</v>
      </c>
      <c r="D179" s="88" t="s">
        <v>221</v>
      </c>
      <c r="E179" s="99" t="s">
        <v>173</v>
      </c>
      <c r="F179" s="99" t="s">
        <v>171</v>
      </c>
      <c r="G179" s="99"/>
      <c r="H179" s="99"/>
      <c r="I179" s="99"/>
      <c r="J179" s="99"/>
      <c r="K179" s="99"/>
      <c r="L179" s="99"/>
      <c r="M179" s="99"/>
      <c r="N179" s="99"/>
      <c r="O179" s="99"/>
    </row>
    <row r="180" spans="2:15" s="100" customFormat="1" ht="14.5">
      <c r="B180" s="91" t="s">
        <v>189</v>
      </c>
      <c r="C180" s="91" t="s">
        <v>283</v>
      </c>
      <c r="D180" s="88" t="s">
        <v>221</v>
      </c>
      <c r="E180" s="91" t="s">
        <v>172</v>
      </c>
      <c r="F180" s="99" t="s">
        <v>171</v>
      </c>
      <c r="G180" s="99"/>
      <c r="H180" s="99"/>
      <c r="I180" s="99"/>
      <c r="J180" s="99"/>
      <c r="K180" s="99"/>
      <c r="L180" s="99"/>
      <c r="M180" s="99"/>
      <c r="N180" s="99"/>
      <c r="O180" s="99"/>
    </row>
    <row r="181" spans="2:15" s="100" customFormat="1" ht="14.5">
      <c r="B181" s="91" t="s">
        <v>189</v>
      </c>
      <c r="C181" s="91" t="s">
        <v>284</v>
      </c>
      <c r="D181" s="88" t="s">
        <v>207</v>
      </c>
      <c r="E181" s="91" t="s">
        <v>172</v>
      </c>
      <c r="F181" s="99" t="s">
        <v>171</v>
      </c>
      <c r="G181" s="99"/>
      <c r="H181" s="99"/>
      <c r="I181" s="99"/>
      <c r="J181" s="99"/>
      <c r="K181" s="99"/>
      <c r="L181" s="99"/>
      <c r="M181" s="99"/>
      <c r="N181" s="99"/>
      <c r="O181" s="99"/>
    </row>
    <row r="182" spans="2:15" s="100" customFormat="1" ht="14.5">
      <c r="B182" s="91" t="s">
        <v>189</v>
      </c>
      <c r="C182" s="91" t="s">
        <v>56</v>
      </c>
      <c r="D182" s="88" t="s">
        <v>386</v>
      </c>
      <c r="E182" s="99" t="s">
        <v>173</v>
      </c>
      <c r="F182" s="99" t="s">
        <v>171</v>
      </c>
      <c r="G182" s="99"/>
      <c r="H182" s="99"/>
      <c r="I182" s="99"/>
      <c r="J182" s="99"/>
      <c r="K182" s="99"/>
      <c r="L182" s="99"/>
      <c r="M182" s="99"/>
      <c r="N182" s="99"/>
      <c r="O182" s="99"/>
    </row>
    <row r="183" spans="2:15" s="100" customFormat="1" ht="14.5">
      <c r="B183" s="91" t="s">
        <v>189</v>
      </c>
      <c r="C183" s="91" t="s">
        <v>212</v>
      </c>
      <c r="D183" s="88" t="s">
        <v>221</v>
      </c>
      <c r="E183" s="91" t="s">
        <v>172</v>
      </c>
      <c r="F183" s="99" t="s">
        <v>171</v>
      </c>
      <c r="G183" s="99"/>
      <c r="H183" s="99"/>
      <c r="I183" s="99"/>
      <c r="J183" s="99"/>
      <c r="K183" s="99"/>
      <c r="L183" s="99"/>
      <c r="M183" s="99"/>
      <c r="N183" s="99"/>
      <c r="O183" s="99"/>
    </row>
    <row r="184" spans="2:15" s="100" customFormat="1" ht="14.5">
      <c r="B184" s="91" t="s">
        <v>189</v>
      </c>
      <c r="C184" s="91" t="s">
        <v>50</v>
      </c>
      <c r="D184" s="88" t="s">
        <v>221</v>
      </c>
      <c r="E184" s="91" t="s">
        <v>172</v>
      </c>
      <c r="F184" s="99" t="s">
        <v>171</v>
      </c>
      <c r="G184" s="99"/>
      <c r="H184" s="99"/>
      <c r="I184" s="99"/>
      <c r="J184" s="99"/>
      <c r="K184" s="99"/>
      <c r="L184" s="99"/>
      <c r="M184" s="99"/>
      <c r="N184" s="99"/>
      <c r="O184" s="99"/>
    </row>
    <row r="185" spans="2:15" s="100" customFormat="1" ht="14.5">
      <c r="B185" s="91" t="s">
        <v>189</v>
      </c>
      <c r="C185" s="91" t="s">
        <v>49</v>
      </c>
      <c r="D185" s="88" t="s">
        <v>221</v>
      </c>
      <c r="E185" s="91" t="s">
        <v>174</v>
      </c>
      <c r="F185" s="99" t="s">
        <v>171</v>
      </c>
      <c r="G185" s="99"/>
      <c r="H185" s="99"/>
      <c r="I185" s="99"/>
      <c r="J185" s="99"/>
      <c r="K185" s="99"/>
      <c r="L185" s="99"/>
      <c r="M185" s="99"/>
      <c r="N185" s="99"/>
      <c r="O185" s="99"/>
    </row>
    <row r="186" spans="2:15" s="100" customFormat="1" ht="14.5">
      <c r="B186" s="91" t="s">
        <v>189</v>
      </c>
      <c r="C186" s="91" t="s">
        <v>57</v>
      </c>
      <c r="D186" s="88" t="s">
        <v>221</v>
      </c>
      <c r="E186" s="91" t="s">
        <v>172</v>
      </c>
      <c r="F186" s="99" t="s">
        <v>171</v>
      </c>
      <c r="G186" s="99"/>
      <c r="H186" s="99"/>
      <c r="I186" s="99"/>
      <c r="J186" s="99"/>
      <c r="K186" s="99"/>
      <c r="L186" s="99"/>
      <c r="M186" s="99"/>
      <c r="N186" s="99"/>
      <c r="O186" s="99"/>
    </row>
    <row r="187" spans="2:15" s="100" customFormat="1" ht="29">
      <c r="B187" s="91" t="s">
        <v>189</v>
      </c>
      <c r="C187" s="91" t="s">
        <v>46</v>
      </c>
      <c r="D187" s="88" t="s">
        <v>214</v>
      </c>
      <c r="E187" s="91" t="s">
        <v>174</v>
      </c>
      <c r="F187" s="99" t="s">
        <v>171</v>
      </c>
      <c r="G187" s="99"/>
      <c r="H187" s="99"/>
      <c r="I187" s="99"/>
      <c r="J187" s="99"/>
      <c r="K187" s="99"/>
      <c r="L187" s="99"/>
      <c r="M187" s="99"/>
      <c r="N187" s="99"/>
      <c r="O187" s="99"/>
    </row>
    <row r="188" spans="2:15" s="100" customFormat="1" ht="29">
      <c r="B188" s="91" t="s">
        <v>189</v>
      </c>
      <c r="C188" s="91" t="s">
        <v>387</v>
      </c>
      <c r="D188" s="88" t="s">
        <v>215</v>
      </c>
      <c r="E188" s="99" t="s">
        <v>173</v>
      </c>
      <c r="F188" s="99" t="s">
        <v>171</v>
      </c>
      <c r="G188" s="99"/>
      <c r="H188" s="99"/>
      <c r="I188" s="99"/>
      <c r="J188" s="99"/>
      <c r="K188" s="99"/>
      <c r="L188" s="99"/>
      <c r="M188" s="99"/>
      <c r="N188" s="99"/>
      <c r="O188" s="99"/>
    </row>
    <row r="189" spans="2:15" s="100" customFormat="1" ht="14.5">
      <c r="B189" s="86" t="s">
        <v>189</v>
      </c>
      <c r="C189" s="87" t="s">
        <v>388</v>
      </c>
      <c r="D189" s="88" t="s">
        <v>221</v>
      </c>
      <c r="E189" s="91" t="s">
        <v>172</v>
      </c>
      <c r="F189" s="99" t="s">
        <v>171</v>
      </c>
      <c r="G189" s="99"/>
      <c r="H189" s="99"/>
      <c r="I189" s="99"/>
      <c r="J189" s="99"/>
      <c r="K189" s="99"/>
      <c r="L189" s="99"/>
      <c r="M189" s="99"/>
      <c r="N189" s="99"/>
      <c r="O189" s="99"/>
    </row>
    <row r="190" spans="2:15" s="100" customFormat="1" ht="14.5">
      <c r="B190" s="86" t="s">
        <v>189</v>
      </c>
      <c r="C190" s="87" t="s">
        <v>389</v>
      </c>
      <c r="D190" s="88" t="s">
        <v>210</v>
      </c>
      <c r="E190" s="99" t="s">
        <v>173</v>
      </c>
      <c r="F190" s="99" t="s">
        <v>171</v>
      </c>
      <c r="G190" s="99"/>
      <c r="H190" s="99"/>
      <c r="I190" s="99"/>
      <c r="J190" s="99"/>
      <c r="K190" s="99"/>
      <c r="L190" s="99"/>
      <c r="M190" s="99"/>
      <c r="N190" s="99"/>
      <c r="O190" s="99"/>
    </row>
    <row r="191" spans="2:15" s="100" customFormat="1" ht="14.5">
      <c r="B191" s="89" t="s">
        <v>189</v>
      </c>
      <c r="C191" s="90" t="s">
        <v>327</v>
      </c>
      <c r="D191" s="92" t="s">
        <v>221</v>
      </c>
      <c r="E191" s="91" t="s">
        <v>174</v>
      </c>
      <c r="F191" s="99" t="s">
        <v>171</v>
      </c>
      <c r="G191" s="99"/>
      <c r="H191" s="99"/>
      <c r="I191" s="99"/>
      <c r="J191" s="99"/>
      <c r="K191" s="99"/>
      <c r="L191" s="99"/>
      <c r="M191" s="99"/>
      <c r="N191" s="99"/>
      <c r="O191" s="99"/>
    </row>
    <row r="192" spans="2:15" s="100" customFormat="1" ht="14.5">
      <c r="B192" s="86" t="s">
        <v>189</v>
      </c>
      <c r="C192" s="87" t="s">
        <v>328</v>
      </c>
      <c r="D192" s="92" t="s">
        <v>221</v>
      </c>
      <c r="E192" s="91" t="s">
        <v>172</v>
      </c>
      <c r="F192" s="99" t="s">
        <v>171</v>
      </c>
      <c r="G192" s="99"/>
      <c r="H192" s="99"/>
      <c r="I192" s="99"/>
      <c r="J192" s="99"/>
      <c r="K192" s="99"/>
      <c r="L192" s="99"/>
      <c r="M192" s="99"/>
      <c r="N192" s="99"/>
      <c r="O192" s="99"/>
    </row>
    <row r="193" spans="2:15" s="100" customFormat="1" ht="14.5">
      <c r="B193" s="86" t="s">
        <v>189</v>
      </c>
      <c r="C193" s="87" t="s">
        <v>390</v>
      </c>
      <c r="D193" s="92" t="s">
        <v>221</v>
      </c>
      <c r="E193" s="91" t="s">
        <v>174</v>
      </c>
      <c r="F193" s="99" t="s">
        <v>171</v>
      </c>
      <c r="G193" s="99"/>
      <c r="H193" s="99"/>
      <c r="I193" s="99"/>
      <c r="J193" s="99"/>
      <c r="K193" s="99"/>
      <c r="L193" s="99"/>
      <c r="M193" s="99"/>
      <c r="N193" s="99"/>
      <c r="O193" s="99"/>
    </row>
    <row r="194" spans="2:15" s="100" customFormat="1" ht="14.5">
      <c r="B194" s="89" t="s">
        <v>189</v>
      </c>
      <c r="C194" s="90" t="s">
        <v>58</v>
      </c>
      <c r="D194" s="92" t="s">
        <v>221</v>
      </c>
      <c r="E194" s="91" t="s">
        <v>172</v>
      </c>
      <c r="F194" s="99" t="s">
        <v>171</v>
      </c>
      <c r="G194" s="99"/>
      <c r="H194" s="99"/>
      <c r="I194" s="99"/>
      <c r="J194" s="99"/>
      <c r="K194" s="99"/>
      <c r="L194" s="99"/>
      <c r="M194" s="99"/>
      <c r="N194" s="99"/>
      <c r="O194" s="99"/>
    </row>
    <row r="195" spans="2:15" s="100" customFormat="1" ht="14.5">
      <c r="B195" s="86" t="s">
        <v>189</v>
      </c>
      <c r="C195" s="87" t="s">
        <v>391</v>
      </c>
      <c r="D195" s="92" t="s">
        <v>221</v>
      </c>
      <c r="E195" s="91" t="s">
        <v>172</v>
      </c>
      <c r="F195" s="99" t="s">
        <v>171</v>
      </c>
      <c r="G195" s="99"/>
      <c r="H195" s="99"/>
      <c r="I195" s="99"/>
      <c r="J195" s="99"/>
      <c r="K195" s="99"/>
      <c r="L195" s="99"/>
      <c r="M195" s="99"/>
      <c r="N195" s="99"/>
      <c r="O195" s="99"/>
    </row>
    <row r="196" spans="2:15" s="100" customFormat="1" ht="14.5">
      <c r="B196" s="93" t="s">
        <v>189</v>
      </c>
      <c r="C196" s="94" t="s">
        <v>392</v>
      </c>
      <c r="D196" s="95" t="s">
        <v>221</v>
      </c>
      <c r="E196" s="91" t="s">
        <v>174</v>
      </c>
      <c r="F196" s="99" t="s">
        <v>171</v>
      </c>
      <c r="G196" s="99"/>
      <c r="H196" s="99"/>
      <c r="I196" s="99"/>
      <c r="J196" s="99"/>
      <c r="K196" s="99"/>
      <c r="L196" s="99"/>
      <c r="M196" s="99"/>
      <c r="N196" s="99"/>
      <c r="O196" s="99"/>
    </row>
    <row r="197" spans="2:15" s="100" customFormat="1" ht="14.5">
      <c r="B197" s="91" t="s">
        <v>189</v>
      </c>
      <c r="C197" s="91" t="s">
        <v>393</v>
      </c>
      <c r="D197" s="96" t="s">
        <v>221</v>
      </c>
      <c r="E197" s="99" t="s">
        <v>173</v>
      </c>
      <c r="F197" s="99" t="s">
        <v>171</v>
      </c>
      <c r="G197" s="99"/>
      <c r="H197" s="99"/>
      <c r="I197" s="99"/>
      <c r="J197" s="99"/>
      <c r="K197" s="99"/>
      <c r="L197" s="99"/>
      <c r="M197" s="99"/>
      <c r="N197" s="99"/>
      <c r="O197" s="99"/>
    </row>
    <row r="198" spans="2:15" s="100" customFormat="1" ht="14.5">
      <c r="B198" s="91" t="s">
        <v>189</v>
      </c>
      <c r="C198" s="91" t="s">
        <v>306</v>
      </c>
      <c r="D198" s="96" t="s">
        <v>221</v>
      </c>
      <c r="E198" s="91" t="s">
        <v>172</v>
      </c>
      <c r="F198" s="99" t="s">
        <v>171</v>
      </c>
      <c r="G198" s="99"/>
      <c r="H198" s="99"/>
      <c r="I198" s="99"/>
      <c r="J198" s="99"/>
      <c r="K198" s="99"/>
      <c r="L198" s="99"/>
      <c r="M198" s="99"/>
      <c r="N198" s="99"/>
      <c r="O198" s="99"/>
    </row>
    <row r="199" spans="2:15" s="100" customFormat="1" ht="14.5">
      <c r="B199" s="91" t="s">
        <v>189</v>
      </c>
      <c r="C199" s="91" t="s">
        <v>394</v>
      </c>
      <c r="D199" s="97" t="s">
        <v>221</v>
      </c>
      <c r="E199" s="91" t="s">
        <v>174</v>
      </c>
      <c r="F199" s="99" t="s">
        <v>171</v>
      </c>
      <c r="G199" s="99"/>
      <c r="H199" s="99"/>
      <c r="I199" s="99"/>
      <c r="J199" s="99"/>
      <c r="K199" s="99"/>
      <c r="L199" s="99"/>
      <c r="M199" s="99"/>
      <c r="N199" s="99"/>
      <c r="O199" s="99"/>
    </row>
    <row r="200" spans="2:15" s="100" customFormat="1" ht="14.5">
      <c r="B200" s="91" t="s">
        <v>189</v>
      </c>
      <c r="C200" s="91" t="s">
        <v>125</v>
      </c>
      <c r="D200" s="97" t="s">
        <v>221</v>
      </c>
      <c r="E200" s="91" t="s">
        <v>172</v>
      </c>
      <c r="F200" s="99" t="s">
        <v>171</v>
      </c>
      <c r="G200" s="99"/>
      <c r="H200" s="99"/>
      <c r="I200" s="99"/>
      <c r="J200" s="99"/>
      <c r="K200" s="99"/>
      <c r="L200" s="99"/>
      <c r="M200" s="99"/>
      <c r="N200" s="99"/>
      <c r="O200" s="99"/>
    </row>
    <row r="201" spans="2:15" s="100" customFormat="1" ht="14.5">
      <c r="B201" s="91" t="s">
        <v>189</v>
      </c>
      <c r="C201" s="91" t="s">
        <v>395</v>
      </c>
      <c r="D201" s="97" t="s">
        <v>221</v>
      </c>
      <c r="E201" s="91" t="s">
        <v>172</v>
      </c>
      <c r="F201" s="99" t="s">
        <v>171</v>
      </c>
      <c r="G201" s="99"/>
      <c r="H201" s="99"/>
      <c r="I201" s="99"/>
      <c r="J201" s="99"/>
      <c r="K201" s="99"/>
      <c r="L201" s="99"/>
      <c r="M201" s="99"/>
      <c r="N201" s="99"/>
      <c r="O201" s="99"/>
    </row>
    <row r="202" spans="2:15" s="100" customFormat="1" ht="14.5">
      <c r="B202" s="98" t="s">
        <v>189</v>
      </c>
      <c r="C202" s="98" t="s">
        <v>48</v>
      </c>
      <c r="D202" s="96" t="s">
        <v>221</v>
      </c>
      <c r="E202" s="91" t="s">
        <v>172</v>
      </c>
      <c r="F202" s="99" t="s">
        <v>171</v>
      </c>
      <c r="G202" s="99"/>
      <c r="H202" s="99"/>
      <c r="I202" s="99"/>
      <c r="J202" s="99"/>
      <c r="K202" s="99"/>
      <c r="L202" s="99"/>
      <c r="M202" s="99"/>
      <c r="N202" s="99"/>
      <c r="O202" s="99"/>
    </row>
    <row r="203" spans="2:15" s="100" customFormat="1" ht="14.5">
      <c r="B203" s="91" t="s">
        <v>189</v>
      </c>
      <c r="C203" s="91" t="s">
        <v>200</v>
      </c>
      <c r="D203" s="97" t="s">
        <v>396</v>
      </c>
      <c r="E203" s="91" t="s">
        <v>172</v>
      </c>
      <c r="F203" s="99" t="s">
        <v>171</v>
      </c>
      <c r="G203" s="99"/>
      <c r="H203" s="99"/>
      <c r="I203" s="99"/>
      <c r="J203" s="99"/>
      <c r="K203" s="99"/>
      <c r="L203" s="99"/>
      <c r="M203" s="99"/>
      <c r="N203" s="99"/>
      <c r="O203" s="99"/>
    </row>
    <row r="204" spans="2:15" s="100" customFormat="1" ht="14.5">
      <c r="B204" s="91" t="s">
        <v>189</v>
      </c>
      <c r="C204" s="91" t="s">
        <v>397</v>
      </c>
      <c r="D204" s="97" t="s">
        <v>221</v>
      </c>
      <c r="E204" s="91" t="s">
        <v>172</v>
      </c>
      <c r="F204" s="99" t="s">
        <v>171</v>
      </c>
      <c r="G204" s="99"/>
      <c r="H204" s="99"/>
      <c r="I204" s="99"/>
      <c r="J204" s="99"/>
      <c r="K204" s="99"/>
      <c r="L204" s="99"/>
      <c r="M204" s="99"/>
      <c r="N204" s="99"/>
      <c r="O204" s="99"/>
    </row>
    <row r="205" spans="2:15" s="100" customFormat="1" ht="14.5">
      <c r="B205" s="91" t="s">
        <v>189</v>
      </c>
      <c r="C205" s="91" t="s">
        <v>398</v>
      </c>
      <c r="D205" s="97" t="s">
        <v>221</v>
      </c>
      <c r="E205" s="91" t="s">
        <v>172</v>
      </c>
      <c r="F205" s="99" t="s">
        <v>171</v>
      </c>
      <c r="G205" s="99"/>
      <c r="H205" s="99"/>
      <c r="I205" s="99"/>
      <c r="J205" s="99"/>
      <c r="K205" s="99"/>
      <c r="L205" s="99"/>
      <c r="M205" s="99"/>
      <c r="N205" s="99"/>
      <c r="O205" s="99"/>
    </row>
    <row r="206" spans="2:15" s="100" customFormat="1" ht="14.5">
      <c r="B206" s="91" t="s">
        <v>189</v>
      </c>
      <c r="C206" s="91" t="s">
        <v>35</v>
      </c>
      <c r="D206" s="97" t="s">
        <v>399</v>
      </c>
      <c r="E206" s="91" t="s">
        <v>172</v>
      </c>
      <c r="F206" s="99" t="s">
        <v>171</v>
      </c>
      <c r="G206" s="99"/>
      <c r="H206" s="99"/>
      <c r="I206" s="99"/>
      <c r="J206" s="99"/>
      <c r="K206" s="99"/>
      <c r="L206" s="99"/>
      <c r="M206" s="99"/>
      <c r="N206" s="99"/>
      <c r="O206" s="99"/>
    </row>
    <row r="207" spans="2:15" s="100" customFormat="1" ht="14.5">
      <c r="B207" s="91" t="s">
        <v>189</v>
      </c>
      <c r="C207" s="91" t="s">
        <v>47</v>
      </c>
      <c r="D207" s="97" t="s">
        <v>221</v>
      </c>
      <c r="E207" s="91" t="s">
        <v>174</v>
      </c>
      <c r="F207" s="99" t="s">
        <v>171</v>
      </c>
      <c r="G207" s="99"/>
      <c r="H207" s="99"/>
      <c r="I207" s="99"/>
      <c r="J207" s="99"/>
      <c r="K207" s="99"/>
      <c r="L207" s="99"/>
      <c r="M207" s="99"/>
      <c r="N207" s="99"/>
      <c r="O207" s="99"/>
    </row>
    <row r="208" spans="2:15" s="100" customFormat="1" ht="29">
      <c r="B208" s="91" t="s">
        <v>187</v>
      </c>
      <c r="C208" s="87" t="s">
        <v>279</v>
      </c>
      <c r="D208" s="91" t="s">
        <v>400</v>
      </c>
      <c r="E208" s="91" t="s">
        <v>174</v>
      </c>
      <c r="F208" s="99" t="s">
        <v>171</v>
      </c>
      <c r="G208" s="99"/>
      <c r="H208" s="99"/>
      <c r="I208" s="99"/>
      <c r="J208" s="99"/>
      <c r="K208" s="99"/>
      <c r="L208" s="99"/>
      <c r="M208" s="99"/>
      <c r="N208" s="99"/>
      <c r="O208" s="99"/>
    </row>
    <row r="209" spans="2:15" s="100" customFormat="1" ht="14.5">
      <c r="B209" s="91" t="s">
        <v>187</v>
      </c>
      <c r="C209" s="91" t="s">
        <v>281</v>
      </c>
      <c r="D209" s="91" t="s">
        <v>221</v>
      </c>
      <c r="E209" s="91" t="s">
        <v>174</v>
      </c>
      <c r="F209" s="99" t="s">
        <v>171</v>
      </c>
      <c r="G209" s="99"/>
      <c r="H209" s="99"/>
      <c r="I209" s="99"/>
      <c r="J209" s="99"/>
      <c r="K209" s="99"/>
      <c r="L209" s="99"/>
      <c r="M209" s="99"/>
      <c r="N209" s="99"/>
      <c r="O209" s="99"/>
    </row>
    <row r="210" spans="2:15" s="100" customFormat="1" ht="14.5">
      <c r="B210" s="91" t="s">
        <v>187</v>
      </c>
      <c r="C210" s="91" t="s">
        <v>282</v>
      </c>
      <c r="D210" s="91" t="s">
        <v>221</v>
      </c>
      <c r="E210" s="99" t="s">
        <v>173</v>
      </c>
      <c r="F210" s="99" t="s">
        <v>171</v>
      </c>
      <c r="G210" s="99"/>
      <c r="H210" s="99"/>
      <c r="I210" s="99"/>
      <c r="J210" s="99"/>
      <c r="K210" s="99"/>
      <c r="L210" s="99"/>
      <c r="M210" s="99"/>
      <c r="N210" s="99"/>
      <c r="O210" s="99"/>
    </row>
    <row r="211" spans="2:15" s="100" customFormat="1" ht="14.5">
      <c r="B211" s="91" t="s">
        <v>187</v>
      </c>
      <c r="C211" s="91" t="s">
        <v>283</v>
      </c>
      <c r="D211" s="91" t="s">
        <v>221</v>
      </c>
      <c r="E211" s="91" t="s">
        <v>172</v>
      </c>
      <c r="F211" s="99" t="s">
        <v>171</v>
      </c>
      <c r="G211" s="99"/>
      <c r="H211" s="99"/>
      <c r="I211" s="99"/>
      <c r="J211" s="99"/>
      <c r="K211" s="99"/>
      <c r="L211" s="99"/>
      <c r="M211" s="99"/>
      <c r="N211" s="99"/>
      <c r="O211" s="99"/>
    </row>
    <row r="212" spans="2:15" s="100" customFormat="1" ht="14.5">
      <c r="B212" s="91" t="s">
        <v>187</v>
      </c>
      <c r="C212" s="91" t="s">
        <v>284</v>
      </c>
      <c r="D212" s="91" t="s">
        <v>207</v>
      </c>
      <c r="E212" s="91" t="s">
        <v>172</v>
      </c>
      <c r="F212" s="99" t="s">
        <v>171</v>
      </c>
      <c r="G212" s="99"/>
      <c r="H212" s="99"/>
      <c r="I212" s="99"/>
      <c r="J212" s="99"/>
      <c r="K212" s="99"/>
      <c r="L212" s="99"/>
      <c r="M212" s="99"/>
      <c r="N212" s="99"/>
      <c r="O212" s="99"/>
    </row>
    <row r="213" spans="2:15" s="100" customFormat="1" ht="14.5">
      <c r="B213" s="91" t="s">
        <v>187</v>
      </c>
      <c r="C213" s="91" t="s">
        <v>401</v>
      </c>
      <c r="D213" s="91" t="s">
        <v>221</v>
      </c>
      <c r="E213" s="91" t="s">
        <v>172</v>
      </c>
      <c r="F213" s="99" t="s">
        <v>171</v>
      </c>
      <c r="G213" s="99"/>
      <c r="H213" s="99"/>
      <c r="I213" s="99"/>
      <c r="J213" s="99"/>
      <c r="K213" s="99"/>
      <c r="L213" s="99"/>
      <c r="M213" s="99"/>
      <c r="N213" s="99"/>
      <c r="O213" s="99"/>
    </row>
    <row r="214" spans="2:15" s="100" customFormat="1" ht="14.5">
      <c r="B214" s="91" t="s">
        <v>187</v>
      </c>
      <c r="C214" s="91" t="s">
        <v>402</v>
      </c>
      <c r="D214" s="91" t="s">
        <v>221</v>
      </c>
      <c r="E214" s="91" t="s">
        <v>172</v>
      </c>
      <c r="F214" s="99" t="s">
        <v>171</v>
      </c>
      <c r="G214" s="99"/>
      <c r="H214" s="99"/>
      <c r="I214" s="99"/>
      <c r="J214" s="99"/>
      <c r="K214" s="99"/>
      <c r="L214" s="99"/>
      <c r="M214" s="99"/>
      <c r="N214" s="99"/>
      <c r="O214" s="99"/>
    </row>
    <row r="215" spans="2:15" s="100" customFormat="1" ht="14.5">
      <c r="B215" s="91" t="s">
        <v>187</v>
      </c>
      <c r="C215" s="91" t="s">
        <v>403</v>
      </c>
      <c r="D215" s="91" t="s">
        <v>221</v>
      </c>
      <c r="E215" s="91" t="s">
        <v>172</v>
      </c>
      <c r="F215" s="99" t="s">
        <v>171</v>
      </c>
      <c r="G215" s="99"/>
      <c r="H215" s="99"/>
      <c r="I215" s="99"/>
      <c r="J215" s="99"/>
      <c r="K215" s="99"/>
      <c r="L215" s="99"/>
      <c r="M215" s="99"/>
      <c r="N215" s="99"/>
      <c r="O215" s="99"/>
    </row>
    <row r="216" spans="2:15" s="100" customFormat="1" ht="14.5">
      <c r="B216" s="91" t="s">
        <v>187</v>
      </c>
      <c r="C216" s="91" t="s">
        <v>404</v>
      </c>
      <c r="D216" s="91" t="s">
        <v>221</v>
      </c>
      <c r="E216" s="91" t="s">
        <v>172</v>
      </c>
      <c r="F216" s="99" t="s">
        <v>171</v>
      </c>
      <c r="G216" s="99"/>
      <c r="H216" s="99"/>
      <c r="I216" s="99"/>
      <c r="J216" s="99"/>
      <c r="K216" s="99"/>
      <c r="L216" s="99"/>
      <c r="M216" s="99"/>
      <c r="N216" s="99"/>
      <c r="O216" s="99"/>
    </row>
    <row r="217" spans="2:15" s="100" customFormat="1" ht="14.5">
      <c r="B217" s="91" t="s">
        <v>187</v>
      </c>
      <c r="C217" s="91" t="s">
        <v>34</v>
      </c>
      <c r="D217" s="91" t="s">
        <v>405</v>
      </c>
      <c r="E217" s="102" t="s">
        <v>174</v>
      </c>
      <c r="F217" s="99" t="s">
        <v>171</v>
      </c>
      <c r="G217" s="99"/>
      <c r="H217" s="99"/>
      <c r="I217" s="99"/>
      <c r="J217" s="99"/>
      <c r="K217" s="99"/>
      <c r="L217" s="99"/>
      <c r="M217" s="99"/>
      <c r="N217" s="99"/>
      <c r="O217" s="99"/>
    </row>
    <row r="218" spans="2:15" s="100" customFormat="1" ht="14.5">
      <c r="B218" s="98" t="s">
        <v>187</v>
      </c>
      <c r="C218" s="98" t="s">
        <v>69</v>
      </c>
      <c r="D218" s="98" t="s">
        <v>221</v>
      </c>
      <c r="E218" s="91" t="s">
        <v>172</v>
      </c>
      <c r="F218" s="99" t="s">
        <v>171</v>
      </c>
      <c r="G218" s="99"/>
      <c r="H218" s="99"/>
      <c r="I218" s="99"/>
      <c r="J218" s="99"/>
      <c r="K218" s="99"/>
      <c r="L218" s="99"/>
      <c r="M218" s="99"/>
      <c r="N218" s="99"/>
      <c r="O218" s="99"/>
    </row>
    <row r="219" spans="2:15" s="100" customFormat="1" ht="14.5">
      <c r="B219" s="91" t="s">
        <v>187</v>
      </c>
      <c r="C219" s="91" t="s">
        <v>406</v>
      </c>
      <c r="D219" s="98" t="s">
        <v>221</v>
      </c>
      <c r="E219" s="91" t="s">
        <v>174</v>
      </c>
      <c r="F219" s="99" t="s">
        <v>171</v>
      </c>
      <c r="G219" s="99"/>
      <c r="H219" s="99"/>
      <c r="I219" s="99"/>
      <c r="J219" s="99"/>
      <c r="K219" s="99"/>
      <c r="L219" s="99"/>
      <c r="M219" s="99"/>
      <c r="N219" s="99"/>
      <c r="O219" s="99"/>
    </row>
    <row r="220" spans="2:15" s="100" customFormat="1" ht="14.5">
      <c r="B220" s="91" t="s">
        <v>187</v>
      </c>
      <c r="C220" s="91" t="s">
        <v>407</v>
      </c>
      <c r="D220" s="91" t="s">
        <v>221</v>
      </c>
      <c r="E220" s="102" t="s">
        <v>174</v>
      </c>
      <c r="F220" s="99" t="s">
        <v>171</v>
      </c>
      <c r="G220" s="99"/>
      <c r="H220" s="99"/>
      <c r="I220" s="99"/>
      <c r="J220" s="99"/>
      <c r="K220" s="99"/>
      <c r="L220" s="99"/>
      <c r="M220" s="99"/>
      <c r="N220" s="99"/>
      <c r="O220" s="99"/>
    </row>
    <row r="221" spans="2:15" s="100" customFormat="1" ht="14.5">
      <c r="B221" s="91" t="s">
        <v>187</v>
      </c>
      <c r="C221" s="91" t="s">
        <v>40</v>
      </c>
      <c r="D221" s="91" t="s">
        <v>408</v>
      </c>
      <c r="E221" s="99" t="s">
        <v>173</v>
      </c>
      <c r="F221" s="99" t="s">
        <v>171</v>
      </c>
      <c r="G221" s="99"/>
      <c r="H221" s="99"/>
      <c r="I221" s="99"/>
      <c r="J221" s="99"/>
      <c r="K221" s="99"/>
      <c r="L221" s="99"/>
      <c r="M221" s="99"/>
      <c r="N221" s="99"/>
      <c r="O221" s="99"/>
    </row>
    <row r="222" spans="2:15" s="100" customFormat="1" ht="14.5">
      <c r="B222" s="98" t="s">
        <v>187</v>
      </c>
      <c r="C222" s="98" t="s">
        <v>409</v>
      </c>
      <c r="D222" s="98" t="s">
        <v>221</v>
      </c>
      <c r="E222" s="102" t="s">
        <v>174</v>
      </c>
      <c r="F222" s="99" t="s">
        <v>171</v>
      </c>
      <c r="G222" s="99"/>
      <c r="H222" s="99"/>
      <c r="I222" s="99"/>
      <c r="J222" s="99"/>
      <c r="K222" s="99"/>
      <c r="L222" s="99"/>
      <c r="M222" s="99"/>
      <c r="N222" s="99"/>
      <c r="O222" s="99"/>
    </row>
    <row r="223" spans="2:15" s="100" customFormat="1" ht="14.5">
      <c r="B223" s="91" t="s">
        <v>187</v>
      </c>
      <c r="C223" s="91" t="s">
        <v>41</v>
      </c>
      <c r="D223" s="98" t="s">
        <v>221</v>
      </c>
      <c r="E223" s="91" t="s">
        <v>172</v>
      </c>
      <c r="F223" s="99" t="s">
        <v>171</v>
      </c>
      <c r="G223" s="99"/>
      <c r="H223" s="99"/>
      <c r="I223" s="99"/>
      <c r="J223" s="99"/>
      <c r="K223" s="99"/>
      <c r="L223" s="99"/>
      <c r="M223" s="99"/>
      <c r="N223" s="99"/>
      <c r="O223" s="99"/>
    </row>
    <row r="224" spans="2:15" s="100" customFormat="1" ht="14.5">
      <c r="B224" s="91" t="s">
        <v>179</v>
      </c>
      <c r="C224" s="91" t="s">
        <v>169</v>
      </c>
      <c r="D224" s="91" t="s">
        <v>221</v>
      </c>
      <c r="E224" s="91" t="s">
        <v>172</v>
      </c>
      <c r="F224" s="99" t="s">
        <v>171</v>
      </c>
      <c r="G224" s="99"/>
      <c r="H224" s="99"/>
      <c r="I224" s="99"/>
      <c r="J224" s="99"/>
      <c r="K224" s="99"/>
      <c r="L224" s="99"/>
      <c r="M224" s="99"/>
      <c r="N224" s="99"/>
      <c r="O224" s="99"/>
    </row>
    <row r="225" spans="2:15" s="100" customFormat="1" ht="14.5">
      <c r="B225" s="91" t="s">
        <v>179</v>
      </c>
      <c r="C225" s="91" t="s">
        <v>410</v>
      </c>
      <c r="D225" s="91" t="s">
        <v>221</v>
      </c>
      <c r="E225" s="91" t="s">
        <v>174</v>
      </c>
      <c r="F225" s="99" t="s">
        <v>171</v>
      </c>
      <c r="G225" s="99"/>
      <c r="H225" s="99"/>
      <c r="I225" s="99"/>
      <c r="J225" s="99"/>
      <c r="K225" s="99"/>
      <c r="L225" s="99"/>
      <c r="M225" s="99"/>
      <c r="N225" s="99"/>
      <c r="O225" s="99"/>
    </row>
    <row r="226" spans="2:15" s="100" customFormat="1" ht="29">
      <c r="B226" s="91" t="s">
        <v>179</v>
      </c>
      <c r="C226" s="87" t="s">
        <v>279</v>
      </c>
      <c r="D226" s="91" t="s">
        <v>295</v>
      </c>
      <c r="E226" s="91" t="s">
        <v>174</v>
      </c>
      <c r="F226" s="99" t="s">
        <v>171</v>
      </c>
      <c r="G226" s="99"/>
      <c r="H226" s="99"/>
      <c r="I226" s="99"/>
      <c r="J226" s="99"/>
      <c r="K226" s="99"/>
      <c r="L226" s="99"/>
      <c r="M226" s="99"/>
      <c r="N226" s="99"/>
      <c r="O226" s="99"/>
    </row>
    <row r="227" spans="2:15" s="100" customFormat="1" ht="14.5">
      <c r="B227" s="91" t="s">
        <v>179</v>
      </c>
      <c r="C227" s="91" t="s">
        <v>281</v>
      </c>
      <c r="D227" s="91" t="s">
        <v>221</v>
      </c>
      <c r="E227" s="91" t="s">
        <v>174</v>
      </c>
      <c r="F227" s="99" t="s">
        <v>171</v>
      </c>
      <c r="G227" s="99"/>
      <c r="H227" s="99"/>
      <c r="I227" s="99"/>
      <c r="J227" s="99"/>
      <c r="K227" s="99"/>
      <c r="L227" s="99"/>
      <c r="M227" s="99"/>
      <c r="N227" s="99"/>
      <c r="O227" s="99"/>
    </row>
    <row r="228" spans="2:15" s="100" customFormat="1" ht="14.5">
      <c r="B228" s="91" t="s">
        <v>179</v>
      </c>
      <c r="C228" s="91" t="s">
        <v>282</v>
      </c>
      <c r="D228" s="91" t="s">
        <v>221</v>
      </c>
      <c r="E228" s="99" t="s">
        <v>173</v>
      </c>
      <c r="F228" s="99" t="s">
        <v>171</v>
      </c>
      <c r="G228" s="99"/>
      <c r="H228" s="99"/>
      <c r="I228" s="99"/>
      <c r="J228" s="99"/>
      <c r="K228" s="99"/>
      <c r="L228" s="99"/>
      <c r="M228" s="99"/>
      <c r="N228" s="99"/>
      <c r="O228" s="99"/>
    </row>
    <row r="229" spans="2:15" s="100" customFormat="1" ht="14.5">
      <c r="B229" s="91" t="s">
        <v>179</v>
      </c>
      <c r="C229" s="91" t="s">
        <v>283</v>
      </c>
      <c r="D229" s="91" t="s">
        <v>221</v>
      </c>
      <c r="E229" s="91" t="s">
        <v>172</v>
      </c>
      <c r="F229" s="99" t="s">
        <v>171</v>
      </c>
      <c r="G229" s="99"/>
      <c r="H229" s="99"/>
      <c r="I229" s="99"/>
      <c r="J229" s="99"/>
      <c r="K229" s="99"/>
      <c r="L229" s="99"/>
      <c r="M229" s="99"/>
      <c r="N229" s="99"/>
      <c r="O229" s="99"/>
    </row>
    <row r="230" spans="2:15" s="100" customFormat="1" ht="14.5">
      <c r="B230" s="91" t="s">
        <v>179</v>
      </c>
      <c r="C230" s="91" t="s">
        <v>411</v>
      </c>
      <c r="D230" s="91" t="s">
        <v>221</v>
      </c>
      <c r="E230" s="91" t="s">
        <v>174</v>
      </c>
      <c r="F230" s="99" t="s">
        <v>171</v>
      </c>
      <c r="G230" s="99"/>
      <c r="H230" s="99"/>
      <c r="I230" s="99"/>
      <c r="J230" s="99"/>
      <c r="K230" s="99"/>
      <c r="L230" s="99"/>
      <c r="M230" s="99"/>
      <c r="N230" s="99"/>
      <c r="O230" s="99"/>
    </row>
    <row r="231" spans="2:15" s="100" customFormat="1" ht="14.5">
      <c r="B231" s="91" t="s">
        <v>179</v>
      </c>
      <c r="C231" s="91" t="s">
        <v>284</v>
      </c>
      <c r="D231" s="91" t="s">
        <v>207</v>
      </c>
      <c r="E231" s="91" t="s">
        <v>172</v>
      </c>
      <c r="F231" s="99" t="s">
        <v>171</v>
      </c>
      <c r="G231" s="99"/>
      <c r="H231" s="99"/>
      <c r="I231" s="99"/>
      <c r="J231" s="99"/>
      <c r="K231" s="99"/>
      <c r="L231" s="99"/>
      <c r="M231" s="99"/>
      <c r="N231" s="99"/>
      <c r="O231" s="99"/>
    </row>
    <row r="232" spans="2:15" s="100" customFormat="1" ht="14.5">
      <c r="B232" s="91" t="s">
        <v>179</v>
      </c>
      <c r="C232" s="91" t="s">
        <v>412</v>
      </c>
      <c r="D232" s="91" t="s">
        <v>221</v>
      </c>
      <c r="E232" s="91" t="s">
        <v>174</v>
      </c>
      <c r="F232" s="99" t="s">
        <v>171</v>
      </c>
      <c r="G232" s="99"/>
      <c r="H232" s="99"/>
      <c r="I232" s="99"/>
      <c r="J232" s="99"/>
      <c r="K232" s="99"/>
      <c r="L232" s="99"/>
      <c r="M232" s="99"/>
      <c r="N232" s="99"/>
      <c r="O232" s="99"/>
    </row>
    <row r="233" spans="2:15" s="100" customFormat="1" ht="14.5">
      <c r="B233" s="91" t="s">
        <v>179</v>
      </c>
      <c r="C233" s="91" t="s">
        <v>413</v>
      </c>
      <c r="D233" s="91" t="s">
        <v>221</v>
      </c>
      <c r="E233" s="99" t="s">
        <v>173</v>
      </c>
      <c r="F233" s="99" t="s">
        <v>171</v>
      </c>
      <c r="G233" s="99"/>
      <c r="H233" s="99"/>
      <c r="I233" s="99"/>
      <c r="J233" s="99"/>
      <c r="K233" s="99"/>
      <c r="L233" s="99"/>
      <c r="M233" s="99"/>
      <c r="N233" s="99"/>
      <c r="O233" s="99"/>
    </row>
    <row r="234" spans="2:15" s="100" customFormat="1" ht="14.5">
      <c r="B234" s="91" t="s">
        <v>179</v>
      </c>
      <c r="C234" s="91" t="s">
        <v>414</v>
      </c>
      <c r="D234" s="91" t="s">
        <v>221</v>
      </c>
      <c r="E234" s="91" t="s">
        <v>172</v>
      </c>
      <c r="F234" s="99" t="s">
        <v>171</v>
      </c>
      <c r="G234" s="99"/>
      <c r="H234" s="99"/>
      <c r="I234" s="99"/>
      <c r="J234" s="99"/>
      <c r="K234" s="99"/>
      <c r="L234" s="99"/>
      <c r="M234" s="99"/>
      <c r="N234" s="99"/>
      <c r="O234" s="99"/>
    </row>
    <row r="235" spans="2:15" s="100" customFormat="1" ht="14.5">
      <c r="B235" s="91" t="s">
        <v>179</v>
      </c>
      <c r="C235" s="91" t="s">
        <v>43</v>
      </c>
      <c r="D235" s="91" t="s">
        <v>221</v>
      </c>
      <c r="E235" s="91" t="s">
        <v>172</v>
      </c>
      <c r="F235" s="99" t="s">
        <v>171</v>
      </c>
      <c r="G235" s="99"/>
      <c r="H235" s="99"/>
      <c r="I235" s="99"/>
      <c r="J235" s="99"/>
      <c r="K235" s="99"/>
      <c r="L235" s="99"/>
      <c r="M235" s="99"/>
      <c r="N235" s="99"/>
      <c r="O235" s="99"/>
    </row>
    <row r="236" spans="2:15" s="100" customFormat="1" ht="14.5">
      <c r="B236" s="91" t="s">
        <v>179</v>
      </c>
      <c r="C236" s="91" t="s">
        <v>415</v>
      </c>
      <c r="D236" s="91" t="s">
        <v>221</v>
      </c>
      <c r="E236" s="91" t="s">
        <v>172</v>
      </c>
      <c r="F236" s="99" t="s">
        <v>171</v>
      </c>
      <c r="G236" s="99"/>
      <c r="H236" s="99"/>
      <c r="I236" s="99"/>
      <c r="J236" s="99"/>
      <c r="K236" s="99"/>
      <c r="L236" s="99"/>
      <c r="M236" s="99"/>
      <c r="N236" s="99"/>
      <c r="O236" s="99"/>
    </row>
    <row r="237" spans="2:15" s="100" customFormat="1" ht="14.5">
      <c r="B237" s="91" t="s">
        <v>179</v>
      </c>
      <c r="C237" s="91" t="s">
        <v>55</v>
      </c>
      <c r="D237" s="91" t="s">
        <v>221</v>
      </c>
      <c r="E237" s="91" t="s">
        <v>174</v>
      </c>
      <c r="F237" s="99" t="s">
        <v>171</v>
      </c>
      <c r="G237" s="99"/>
      <c r="H237" s="99"/>
      <c r="I237" s="99"/>
      <c r="J237" s="99"/>
      <c r="K237" s="99"/>
      <c r="L237" s="99"/>
      <c r="M237" s="99"/>
      <c r="N237" s="99"/>
      <c r="O237" s="99"/>
    </row>
    <row r="238" spans="2:15" s="100" customFormat="1" ht="14.5">
      <c r="B238" s="91" t="s">
        <v>179</v>
      </c>
      <c r="C238" s="91" t="s">
        <v>416</v>
      </c>
      <c r="D238" s="91" t="s">
        <v>221</v>
      </c>
      <c r="E238" s="91" t="s">
        <v>172</v>
      </c>
      <c r="F238" s="99" t="s">
        <v>171</v>
      </c>
      <c r="G238" s="99"/>
      <c r="H238" s="99"/>
      <c r="I238" s="99"/>
      <c r="J238" s="99"/>
      <c r="K238" s="99"/>
      <c r="L238" s="99"/>
      <c r="M238" s="99"/>
      <c r="N238" s="99"/>
      <c r="O238" s="99"/>
    </row>
    <row r="239" spans="2:15" s="100" customFormat="1" ht="14.5">
      <c r="B239" s="91" t="s">
        <v>179</v>
      </c>
      <c r="C239" s="91" t="s">
        <v>417</v>
      </c>
      <c r="D239" s="91" t="s">
        <v>221</v>
      </c>
      <c r="E239" s="91" t="s">
        <v>174</v>
      </c>
      <c r="F239" s="99" t="s">
        <v>171</v>
      </c>
      <c r="G239" s="99"/>
      <c r="H239" s="99"/>
      <c r="I239" s="99"/>
      <c r="J239" s="99"/>
      <c r="K239" s="99"/>
      <c r="L239" s="99"/>
      <c r="M239" s="99"/>
      <c r="N239" s="99"/>
      <c r="O239" s="99"/>
    </row>
    <row r="240" spans="2:15" s="100" customFormat="1" ht="14.5">
      <c r="B240" s="91" t="s">
        <v>179</v>
      </c>
      <c r="C240" s="91" t="s">
        <v>418</v>
      </c>
      <c r="D240" s="91" t="s">
        <v>209</v>
      </c>
      <c r="E240" s="91" t="s">
        <v>172</v>
      </c>
      <c r="F240" s="99" t="s">
        <v>171</v>
      </c>
      <c r="G240" s="99"/>
      <c r="H240" s="99"/>
      <c r="I240" s="99"/>
      <c r="J240" s="99"/>
      <c r="K240" s="99"/>
      <c r="L240" s="99"/>
      <c r="M240" s="99"/>
      <c r="N240" s="99"/>
      <c r="O240" s="99"/>
    </row>
    <row r="241" spans="2:15" s="100" customFormat="1" ht="14.5">
      <c r="B241" s="91" t="s">
        <v>179</v>
      </c>
      <c r="C241" s="91" t="s">
        <v>419</v>
      </c>
      <c r="D241" s="91" t="s">
        <v>221</v>
      </c>
      <c r="E241" s="91" t="s">
        <v>174</v>
      </c>
      <c r="F241" s="99" t="s">
        <v>171</v>
      </c>
      <c r="G241" s="99"/>
      <c r="H241" s="99"/>
      <c r="I241" s="99"/>
      <c r="J241" s="99"/>
      <c r="K241" s="99"/>
      <c r="L241" s="99"/>
      <c r="M241" s="99"/>
      <c r="N241" s="99"/>
      <c r="O241" s="99"/>
    </row>
    <row r="242" spans="2:15" s="100" customFormat="1" ht="14.5">
      <c r="B242" s="91" t="s">
        <v>179</v>
      </c>
      <c r="C242" s="91" t="s">
        <v>54</v>
      </c>
      <c r="D242" s="91" t="s">
        <v>221</v>
      </c>
      <c r="E242" s="91" t="s">
        <v>174</v>
      </c>
      <c r="F242" s="99" t="s">
        <v>171</v>
      </c>
      <c r="G242" s="99"/>
      <c r="H242" s="99"/>
      <c r="I242" s="99"/>
      <c r="J242" s="99"/>
      <c r="K242" s="99"/>
      <c r="L242" s="99"/>
      <c r="M242" s="99"/>
      <c r="N242" s="99"/>
      <c r="O242" s="99"/>
    </row>
    <row r="243" spans="2:15" s="100" customFormat="1" ht="14.5">
      <c r="B243" s="91" t="s">
        <v>179</v>
      </c>
      <c r="C243" s="91" t="s">
        <v>420</v>
      </c>
      <c r="D243" s="91" t="s">
        <v>221</v>
      </c>
      <c r="E243" s="91" t="s">
        <v>172</v>
      </c>
      <c r="F243" s="99" t="s">
        <v>171</v>
      </c>
      <c r="G243" s="99"/>
      <c r="H243" s="99"/>
      <c r="I243" s="99"/>
      <c r="J243" s="99"/>
      <c r="K243" s="99"/>
      <c r="L243" s="99"/>
      <c r="M243" s="99"/>
      <c r="N243" s="99"/>
      <c r="O243" s="99"/>
    </row>
    <row r="244" spans="2:15" s="100" customFormat="1" ht="14.5">
      <c r="B244" s="91" t="s">
        <v>179</v>
      </c>
      <c r="C244" s="91" t="s">
        <v>421</v>
      </c>
      <c r="D244" s="91" t="s">
        <v>221</v>
      </c>
      <c r="E244" s="91" t="s">
        <v>174</v>
      </c>
      <c r="F244" s="99" t="s">
        <v>171</v>
      </c>
      <c r="G244" s="99"/>
      <c r="H244" s="99"/>
      <c r="I244" s="99"/>
      <c r="J244" s="99"/>
      <c r="K244" s="99"/>
      <c r="L244" s="99"/>
      <c r="M244" s="99"/>
      <c r="N244" s="99"/>
      <c r="O244" s="99"/>
    </row>
    <row r="245" spans="2:15" s="100" customFormat="1" ht="14.5">
      <c r="B245" s="91" t="s">
        <v>179</v>
      </c>
      <c r="C245" s="91" t="s">
        <v>45</v>
      </c>
      <c r="D245" s="91" t="s">
        <v>221</v>
      </c>
      <c r="E245" s="99" t="s">
        <v>173</v>
      </c>
      <c r="F245" s="99" t="s">
        <v>171</v>
      </c>
      <c r="G245" s="99"/>
      <c r="H245" s="99"/>
      <c r="I245" s="99"/>
      <c r="J245" s="99"/>
      <c r="K245" s="99"/>
      <c r="L245" s="99"/>
      <c r="M245" s="99"/>
      <c r="N245" s="99"/>
      <c r="O245" s="99"/>
    </row>
    <row r="246" spans="2:15" s="100" customFormat="1" ht="14.5">
      <c r="B246" s="98" t="s">
        <v>179</v>
      </c>
      <c r="C246" s="91" t="s">
        <v>422</v>
      </c>
      <c r="D246" s="98" t="s">
        <v>221</v>
      </c>
      <c r="E246" s="91" t="s">
        <v>172</v>
      </c>
      <c r="F246" s="99" t="s">
        <v>171</v>
      </c>
      <c r="G246" s="99"/>
      <c r="H246" s="99"/>
      <c r="I246" s="99"/>
      <c r="J246" s="99"/>
      <c r="K246" s="99"/>
      <c r="L246" s="99"/>
      <c r="M246" s="99"/>
      <c r="N246" s="99"/>
      <c r="O246" s="99"/>
    </row>
    <row r="247" spans="2:15" s="100" customFormat="1" ht="14.5">
      <c r="B247" s="91" t="s">
        <v>179</v>
      </c>
      <c r="C247" s="91" t="s">
        <v>423</v>
      </c>
      <c r="D247" s="98" t="s">
        <v>221</v>
      </c>
      <c r="E247" s="91" t="s">
        <v>174</v>
      </c>
      <c r="F247" s="99" t="s">
        <v>171</v>
      </c>
      <c r="G247" s="99"/>
      <c r="H247" s="99"/>
      <c r="I247" s="99"/>
      <c r="J247" s="99"/>
      <c r="K247" s="99"/>
      <c r="L247" s="99"/>
      <c r="M247" s="99"/>
      <c r="N247" s="99"/>
      <c r="O247" s="99"/>
    </row>
    <row r="248" spans="2:15" s="100" customFormat="1" ht="14.5">
      <c r="B248" s="91" t="s">
        <v>179</v>
      </c>
      <c r="C248" s="91" t="s">
        <v>424</v>
      </c>
      <c r="D248" s="98" t="s">
        <v>221</v>
      </c>
      <c r="E248" s="91" t="s">
        <v>174</v>
      </c>
      <c r="F248" s="99" t="s">
        <v>171</v>
      </c>
      <c r="G248" s="99"/>
      <c r="H248" s="99"/>
      <c r="I248" s="99"/>
      <c r="J248" s="99"/>
      <c r="K248" s="99"/>
      <c r="L248" s="99"/>
      <c r="M248" s="99"/>
      <c r="N248" s="99"/>
      <c r="O248" s="99"/>
    </row>
    <row r="249" spans="2:15" s="100" customFormat="1" ht="14.5">
      <c r="B249" s="91" t="s">
        <v>179</v>
      </c>
      <c r="C249" s="91" t="s">
        <v>425</v>
      </c>
      <c r="D249" s="91" t="s">
        <v>221</v>
      </c>
      <c r="E249" s="91" t="s">
        <v>174</v>
      </c>
      <c r="F249" s="99" t="s">
        <v>171</v>
      </c>
      <c r="G249" s="99"/>
      <c r="H249" s="99"/>
      <c r="I249" s="99"/>
      <c r="J249" s="99"/>
      <c r="K249" s="99"/>
      <c r="L249" s="99"/>
      <c r="M249" s="99"/>
      <c r="N249" s="99"/>
      <c r="O249" s="99"/>
    </row>
    <row r="250" spans="2:15" s="100" customFormat="1" ht="14.5">
      <c r="B250" s="91" t="s">
        <v>179</v>
      </c>
      <c r="C250" s="91" t="s">
        <v>426</v>
      </c>
      <c r="D250" s="91" t="s">
        <v>221</v>
      </c>
      <c r="E250" s="91" t="s">
        <v>174</v>
      </c>
      <c r="F250" s="99" t="s">
        <v>171</v>
      </c>
      <c r="G250" s="99"/>
      <c r="H250" s="99"/>
      <c r="I250" s="99"/>
      <c r="J250" s="99"/>
      <c r="K250" s="99"/>
      <c r="L250" s="99"/>
      <c r="M250" s="99"/>
      <c r="N250" s="99"/>
      <c r="O250" s="99"/>
    </row>
    <row r="251" spans="2:15" s="100" customFormat="1" ht="14.5">
      <c r="B251" s="98" t="s">
        <v>179</v>
      </c>
      <c r="C251" s="98" t="s">
        <v>42</v>
      </c>
      <c r="D251" s="98" t="s">
        <v>221</v>
      </c>
      <c r="E251" s="91" t="s">
        <v>174</v>
      </c>
      <c r="F251" s="99" t="s">
        <v>171</v>
      </c>
      <c r="G251" s="99"/>
      <c r="H251" s="99"/>
      <c r="I251" s="99"/>
      <c r="J251" s="99"/>
      <c r="K251" s="99"/>
      <c r="L251" s="99"/>
      <c r="M251" s="99"/>
      <c r="N251" s="99"/>
      <c r="O251" s="99"/>
    </row>
    <row r="252" spans="2:15" s="100" customFormat="1" ht="14.5">
      <c r="B252" s="91" t="s">
        <v>178</v>
      </c>
      <c r="C252" s="91" t="s">
        <v>427</v>
      </c>
      <c r="D252" s="97" t="s">
        <v>428</v>
      </c>
      <c r="E252" s="91" t="s">
        <v>172</v>
      </c>
      <c r="F252" s="99" t="s">
        <v>171</v>
      </c>
      <c r="G252" s="99"/>
      <c r="H252" s="99"/>
      <c r="I252" s="99"/>
      <c r="J252" s="99"/>
      <c r="K252" s="99"/>
      <c r="L252" s="99"/>
      <c r="M252" s="99"/>
      <c r="N252" s="99"/>
      <c r="O252" s="99"/>
    </row>
    <row r="253" spans="2:15" s="100" customFormat="1" ht="14.5">
      <c r="B253" s="91" t="s">
        <v>178</v>
      </c>
      <c r="C253" s="91" t="s">
        <v>429</v>
      </c>
      <c r="D253" s="97" t="s">
        <v>430</v>
      </c>
      <c r="E253" s="91" t="s">
        <v>172</v>
      </c>
      <c r="F253" s="99" t="s">
        <v>171</v>
      </c>
      <c r="G253" s="99"/>
      <c r="H253" s="99"/>
      <c r="I253" s="99"/>
      <c r="J253" s="99"/>
      <c r="K253" s="99"/>
      <c r="L253" s="99"/>
      <c r="M253" s="99"/>
      <c r="N253" s="99"/>
      <c r="O253" s="99"/>
    </row>
    <row r="254" spans="2:15" s="100" customFormat="1" ht="29">
      <c r="B254" s="91" t="s">
        <v>178</v>
      </c>
      <c r="C254" s="91" t="s">
        <v>383</v>
      </c>
      <c r="D254" s="97" t="s">
        <v>384</v>
      </c>
      <c r="E254" s="99" t="s">
        <v>173</v>
      </c>
      <c r="F254" s="99" t="s">
        <v>171</v>
      </c>
      <c r="G254" s="99"/>
      <c r="H254" s="99"/>
      <c r="I254" s="99"/>
      <c r="J254" s="99"/>
      <c r="K254" s="99"/>
      <c r="L254" s="99"/>
      <c r="M254" s="99"/>
      <c r="N254" s="99"/>
      <c r="O254" s="99"/>
    </row>
    <row r="255" spans="2:15" s="100" customFormat="1" ht="14.5">
      <c r="B255" s="91" t="s">
        <v>178</v>
      </c>
      <c r="C255" s="87" t="s">
        <v>279</v>
      </c>
      <c r="D255" s="97" t="s">
        <v>385</v>
      </c>
      <c r="E255" s="91" t="s">
        <v>174</v>
      </c>
      <c r="F255" s="99" t="s">
        <v>171</v>
      </c>
      <c r="G255" s="99"/>
      <c r="H255" s="99"/>
      <c r="I255" s="99"/>
      <c r="J255" s="99"/>
      <c r="K255" s="99"/>
      <c r="L255" s="99"/>
      <c r="M255" s="99"/>
      <c r="N255" s="99"/>
      <c r="O255" s="99"/>
    </row>
    <row r="256" spans="2:15" s="100" customFormat="1" ht="14.5">
      <c r="B256" s="91" t="s">
        <v>178</v>
      </c>
      <c r="C256" s="91" t="s">
        <v>431</v>
      </c>
      <c r="D256" s="97" t="s">
        <v>221</v>
      </c>
      <c r="E256" s="91" t="s">
        <v>174</v>
      </c>
      <c r="F256" s="99" t="s">
        <v>171</v>
      </c>
      <c r="G256" s="99"/>
      <c r="H256" s="99"/>
      <c r="I256" s="99"/>
      <c r="J256" s="99"/>
      <c r="K256" s="99"/>
      <c r="L256" s="99"/>
      <c r="M256" s="99"/>
      <c r="N256" s="99"/>
      <c r="O256" s="99"/>
    </row>
    <row r="257" spans="2:15" s="100" customFormat="1" ht="14.5">
      <c r="B257" s="91" t="s">
        <v>178</v>
      </c>
      <c r="C257" s="91" t="s">
        <v>281</v>
      </c>
      <c r="D257" s="97" t="s">
        <v>221</v>
      </c>
      <c r="E257" s="91" t="s">
        <v>174</v>
      </c>
      <c r="F257" s="99" t="s">
        <v>171</v>
      </c>
      <c r="G257" s="99"/>
      <c r="H257" s="99"/>
      <c r="I257" s="99"/>
      <c r="J257" s="99"/>
      <c r="K257" s="99"/>
      <c r="L257" s="99"/>
      <c r="M257" s="99"/>
      <c r="N257" s="99"/>
      <c r="O257" s="99"/>
    </row>
    <row r="258" spans="2:15" s="100" customFormat="1" ht="14.5">
      <c r="B258" s="91" t="s">
        <v>178</v>
      </c>
      <c r="C258" s="91" t="s">
        <v>282</v>
      </c>
      <c r="D258" s="97" t="s">
        <v>221</v>
      </c>
      <c r="E258" s="99" t="s">
        <v>173</v>
      </c>
      <c r="F258" s="99" t="s">
        <v>171</v>
      </c>
      <c r="G258" s="99"/>
      <c r="H258" s="99"/>
      <c r="I258" s="99"/>
      <c r="J258" s="99"/>
      <c r="K258" s="99"/>
      <c r="L258" s="99"/>
      <c r="M258" s="99"/>
      <c r="N258" s="99"/>
      <c r="O258" s="99"/>
    </row>
    <row r="259" spans="2:15" s="100" customFormat="1" ht="14.5">
      <c r="B259" s="91" t="s">
        <v>178</v>
      </c>
      <c r="C259" s="91" t="s">
        <v>283</v>
      </c>
      <c r="D259" s="97" t="s">
        <v>221</v>
      </c>
      <c r="E259" s="91" t="s">
        <v>172</v>
      </c>
      <c r="F259" s="99" t="s">
        <v>171</v>
      </c>
      <c r="G259" s="99"/>
      <c r="H259" s="99"/>
      <c r="I259" s="99"/>
      <c r="J259" s="99"/>
      <c r="K259" s="99"/>
      <c r="L259" s="99"/>
      <c r="M259" s="99"/>
      <c r="N259" s="99"/>
      <c r="O259" s="99"/>
    </row>
    <row r="260" spans="2:15" s="100" customFormat="1" ht="14.5">
      <c r="B260" s="91" t="s">
        <v>178</v>
      </c>
      <c r="C260" s="91" t="s">
        <v>284</v>
      </c>
      <c r="D260" s="97" t="s">
        <v>207</v>
      </c>
      <c r="E260" s="91" t="s">
        <v>172</v>
      </c>
      <c r="F260" s="99" t="s">
        <v>171</v>
      </c>
      <c r="G260" s="99"/>
      <c r="H260" s="99"/>
      <c r="I260" s="99"/>
      <c r="J260" s="99"/>
      <c r="K260" s="99"/>
      <c r="L260" s="99"/>
      <c r="M260" s="99"/>
      <c r="N260" s="99"/>
      <c r="O260" s="99"/>
    </row>
    <row r="261" spans="2:15" s="100" customFormat="1" ht="14.5">
      <c r="B261" s="91" t="s">
        <v>178</v>
      </c>
      <c r="C261" s="91" t="s">
        <v>432</v>
      </c>
      <c r="D261" s="97" t="s">
        <v>221</v>
      </c>
      <c r="E261" s="91" t="s">
        <v>172</v>
      </c>
      <c r="F261" s="99" t="s">
        <v>171</v>
      </c>
      <c r="G261" s="99"/>
      <c r="H261" s="99"/>
      <c r="I261" s="99"/>
      <c r="J261" s="99"/>
      <c r="K261" s="99"/>
      <c r="L261" s="99"/>
      <c r="M261" s="99"/>
      <c r="N261" s="99"/>
      <c r="O261" s="99"/>
    </row>
    <row r="262" spans="2:15" s="100" customFormat="1" ht="14.5">
      <c r="B262" s="91" t="s">
        <v>178</v>
      </c>
      <c r="C262" s="91" t="s">
        <v>433</v>
      </c>
      <c r="D262" s="97" t="s">
        <v>221</v>
      </c>
      <c r="E262" s="91" t="s">
        <v>172</v>
      </c>
      <c r="F262" s="99" t="s">
        <v>171</v>
      </c>
      <c r="G262" s="99"/>
      <c r="H262" s="99"/>
      <c r="I262" s="99"/>
      <c r="J262" s="99"/>
      <c r="K262" s="99"/>
      <c r="L262" s="99"/>
      <c r="M262" s="99"/>
      <c r="N262" s="99"/>
      <c r="O262" s="99"/>
    </row>
    <row r="263" spans="2:15" s="100" customFormat="1" ht="14.5">
      <c r="B263" s="91" t="s">
        <v>178</v>
      </c>
      <c r="C263" s="91" t="s">
        <v>73</v>
      </c>
      <c r="D263" s="97" t="s">
        <v>221</v>
      </c>
      <c r="E263" s="99" t="s">
        <v>173</v>
      </c>
      <c r="F263" s="99" t="s">
        <v>171</v>
      </c>
      <c r="G263" s="99"/>
      <c r="H263" s="99"/>
      <c r="I263" s="99"/>
      <c r="J263" s="99"/>
      <c r="K263" s="99"/>
      <c r="L263" s="99"/>
      <c r="M263" s="99"/>
      <c r="N263" s="99"/>
      <c r="O263" s="99"/>
    </row>
    <row r="264" spans="2:15" s="100" customFormat="1" ht="14.5">
      <c r="B264" s="91" t="s">
        <v>178</v>
      </c>
      <c r="C264" s="91" t="s">
        <v>434</v>
      </c>
      <c r="D264" s="97" t="s">
        <v>221</v>
      </c>
      <c r="E264" s="91" t="s">
        <v>172</v>
      </c>
      <c r="F264" s="99" t="s">
        <v>171</v>
      </c>
      <c r="G264" s="99"/>
      <c r="H264" s="99"/>
      <c r="I264" s="99"/>
      <c r="J264" s="99"/>
      <c r="K264" s="99"/>
      <c r="L264" s="99"/>
      <c r="M264" s="99"/>
      <c r="N264" s="99"/>
      <c r="O264" s="99"/>
    </row>
    <row r="265" spans="2:15" s="100" customFormat="1" ht="14.5">
      <c r="B265" s="91" t="s">
        <v>178</v>
      </c>
      <c r="C265" s="91" t="s">
        <v>435</v>
      </c>
      <c r="D265" s="97" t="s">
        <v>221</v>
      </c>
      <c r="E265" s="91" t="s">
        <v>172</v>
      </c>
      <c r="F265" s="99" t="s">
        <v>171</v>
      </c>
      <c r="G265" s="99"/>
      <c r="H265" s="99"/>
      <c r="I265" s="99"/>
      <c r="J265" s="99"/>
      <c r="K265" s="99"/>
      <c r="L265" s="99"/>
      <c r="M265" s="99"/>
      <c r="N265" s="99"/>
      <c r="O265" s="99"/>
    </row>
    <row r="266" spans="2:15" s="100" customFormat="1" ht="14.5">
      <c r="B266" s="91" t="s">
        <v>178</v>
      </c>
      <c r="C266" s="91" t="s">
        <v>50</v>
      </c>
      <c r="D266" s="97" t="s">
        <v>221</v>
      </c>
      <c r="E266" s="91" t="s">
        <v>172</v>
      </c>
      <c r="F266" s="99" t="s">
        <v>171</v>
      </c>
      <c r="G266" s="99"/>
      <c r="H266" s="99"/>
      <c r="I266" s="99"/>
      <c r="J266" s="99"/>
      <c r="K266" s="99"/>
      <c r="L266" s="99"/>
      <c r="M266" s="99"/>
      <c r="N266" s="99"/>
      <c r="O266" s="99"/>
    </row>
    <row r="267" spans="2:15" s="100" customFormat="1" ht="14.5">
      <c r="B267" s="91" t="s">
        <v>178</v>
      </c>
      <c r="C267" s="91" t="s">
        <v>74</v>
      </c>
      <c r="D267" s="97" t="s">
        <v>436</v>
      </c>
      <c r="E267" s="91" t="s">
        <v>172</v>
      </c>
      <c r="F267" s="99" t="s">
        <v>171</v>
      </c>
      <c r="G267" s="99"/>
      <c r="H267" s="99"/>
      <c r="I267" s="99"/>
      <c r="J267" s="99"/>
      <c r="K267" s="99"/>
      <c r="L267" s="99"/>
      <c r="M267" s="99"/>
      <c r="N267" s="99"/>
      <c r="O267" s="99"/>
    </row>
    <row r="268" spans="2:15" s="100" customFormat="1" ht="29">
      <c r="B268" s="91" t="s">
        <v>178</v>
      </c>
      <c r="C268" s="91" t="s">
        <v>194</v>
      </c>
      <c r="D268" s="97" t="s">
        <v>208</v>
      </c>
      <c r="E268" s="91" t="s">
        <v>174</v>
      </c>
      <c r="F268" s="99" t="s">
        <v>171</v>
      </c>
      <c r="G268" s="99"/>
      <c r="H268" s="99"/>
      <c r="I268" s="99"/>
      <c r="J268" s="99"/>
      <c r="K268" s="99"/>
      <c r="L268" s="99"/>
      <c r="M268" s="99"/>
      <c r="N268" s="99"/>
      <c r="O268" s="99"/>
    </row>
    <row r="269" spans="2:15" s="100" customFormat="1" ht="14.5">
      <c r="B269" s="91" t="s">
        <v>178</v>
      </c>
      <c r="C269" s="91" t="s">
        <v>437</v>
      </c>
      <c r="D269" s="97" t="s">
        <v>221</v>
      </c>
      <c r="E269" s="91" t="s">
        <v>172</v>
      </c>
      <c r="F269" s="99" t="s">
        <v>171</v>
      </c>
      <c r="G269" s="99"/>
      <c r="H269" s="99"/>
      <c r="I269" s="99"/>
      <c r="J269" s="99"/>
      <c r="K269" s="99"/>
      <c r="L269" s="99"/>
      <c r="M269" s="99"/>
      <c r="N269" s="99"/>
      <c r="O269" s="99"/>
    </row>
    <row r="270" spans="2:15" s="100" customFormat="1" ht="14.5">
      <c r="B270" s="91" t="s">
        <v>178</v>
      </c>
      <c r="C270" s="91" t="s">
        <v>438</v>
      </c>
      <c r="D270" s="97" t="s">
        <v>221</v>
      </c>
      <c r="E270" s="91" t="s">
        <v>172</v>
      </c>
      <c r="F270" s="99" t="s">
        <v>171</v>
      </c>
      <c r="G270" s="99"/>
      <c r="H270" s="99"/>
      <c r="I270" s="99"/>
      <c r="J270" s="99"/>
      <c r="K270" s="99"/>
      <c r="L270" s="99"/>
      <c r="M270" s="99"/>
      <c r="N270" s="99"/>
      <c r="O270" s="99"/>
    </row>
    <row r="271" spans="2:15" s="100" customFormat="1" ht="14.5">
      <c r="B271" s="91" t="s">
        <v>178</v>
      </c>
      <c r="C271" s="91" t="s">
        <v>439</v>
      </c>
      <c r="D271" s="97" t="s">
        <v>440</v>
      </c>
      <c r="E271" s="91" t="s">
        <v>172</v>
      </c>
      <c r="F271" s="99" t="s">
        <v>171</v>
      </c>
      <c r="G271" s="99"/>
      <c r="H271" s="99"/>
      <c r="I271" s="99"/>
      <c r="J271" s="99"/>
      <c r="K271" s="99"/>
      <c r="L271" s="99"/>
      <c r="M271" s="99"/>
      <c r="N271" s="99"/>
      <c r="O271" s="99"/>
    </row>
    <row r="272" spans="2:15" s="100" customFormat="1" ht="14.5">
      <c r="B272" s="91" t="s">
        <v>178</v>
      </c>
      <c r="C272" s="91" t="s">
        <v>53</v>
      </c>
      <c r="D272" s="97" t="s">
        <v>221</v>
      </c>
      <c r="E272" s="91" t="s">
        <v>174</v>
      </c>
      <c r="F272" s="99" t="s">
        <v>171</v>
      </c>
      <c r="G272" s="99"/>
      <c r="H272" s="99"/>
      <c r="I272" s="99"/>
      <c r="J272" s="99"/>
      <c r="K272" s="99"/>
      <c r="L272" s="99"/>
      <c r="M272" s="99"/>
      <c r="N272" s="99"/>
      <c r="O272" s="99"/>
    </row>
    <row r="273" spans="2:15" s="100" customFormat="1" ht="14.5">
      <c r="B273" s="91" t="s">
        <v>178</v>
      </c>
      <c r="C273" s="91" t="s">
        <v>441</v>
      </c>
      <c r="D273" s="97" t="s">
        <v>442</v>
      </c>
      <c r="E273" s="91" t="s">
        <v>174</v>
      </c>
      <c r="F273" s="99" t="s">
        <v>171</v>
      </c>
      <c r="G273" s="99"/>
      <c r="H273" s="99"/>
      <c r="I273" s="99"/>
      <c r="J273" s="99"/>
      <c r="K273" s="99"/>
      <c r="L273" s="99"/>
      <c r="M273" s="99"/>
      <c r="N273" s="99"/>
      <c r="O273" s="99"/>
    </row>
    <row r="274" spans="2:15" s="100" customFormat="1" ht="14.5">
      <c r="B274" s="91" t="s">
        <v>178</v>
      </c>
      <c r="C274" s="91" t="s">
        <v>443</v>
      </c>
      <c r="D274" s="97" t="s">
        <v>442</v>
      </c>
      <c r="E274" s="91" t="s">
        <v>174</v>
      </c>
      <c r="F274" s="99" t="s">
        <v>171</v>
      </c>
      <c r="G274" s="99"/>
      <c r="H274" s="99"/>
      <c r="I274" s="99"/>
      <c r="J274" s="99"/>
      <c r="K274" s="99"/>
      <c r="L274" s="99"/>
      <c r="M274" s="99"/>
      <c r="N274" s="99"/>
      <c r="O274" s="99"/>
    </row>
    <row r="275" spans="2:15" s="100" customFormat="1" ht="14.5">
      <c r="B275" s="91" t="s">
        <v>178</v>
      </c>
      <c r="C275" s="91" t="s">
        <v>34</v>
      </c>
      <c r="D275" s="97" t="s">
        <v>221</v>
      </c>
      <c r="E275" s="91" t="s">
        <v>174</v>
      </c>
      <c r="F275" s="99" t="s">
        <v>171</v>
      </c>
      <c r="G275" s="99"/>
      <c r="H275" s="99"/>
      <c r="I275" s="99"/>
      <c r="J275" s="99"/>
      <c r="K275" s="99"/>
      <c r="L275" s="99"/>
      <c r="M275" s="99"/>
      <c r="N275" s="99"/>
      <c r="O275" s="99"/>
    </row>
    <row r="276" spans="2:15" s="100" customFormat="1" ht="14.5">
      <c r="B276" s="91" t="s">
        <v>178</v>
      </c>
      <c r="C276" s="91" t="s">
        <v>170</v>
      </c>
      <c r="D276" s="96" t="s">
        <v>221</v>
      </c>
      <c r="E276" s="99" t="s">
        <v>173</v>
      </c>
      <c r="F276" s="99" t="s">
        <v>171</v>
      </c>
      <c r="G276" s="99"/>
      <c r="H276" s="99"/>
      <c r="I276" s="99"/>
      <c r="J276" s="99"/>
      <c r="K276" s="99"/>
      <c r="L276" s="99"/>
      <c r="M276" s="99"/>
      <c r="N276" s="99"/>
      <c r="O276" s="99"/>
    </row>
    <row r="277" spans="2:15" s="100" customFormat="1" ht="14.5">
      <c r="B277" s="98" t="s">
        <v>178</v>
      </c>
      <c r="C277" s="98" t="s">
        <v>444</v>
      </c>
      <c r="D277" s="96" t="s">
        <v>221</v>
      </c>
      <c r="E277" s="91" t="s">
        <v>172</v>
      </c>
      <c r="F277" s="99" t="s">
        <v>171</v>
      </c>
      <c r="G277" s="99"/>
      <c r="H277" s="99"/>
      <c r="I277" s="99"/>
      <c r="J277" s="99"/>
      <c r="K277" s="99"/>
      <c r="L277" s="99"/>
      <c r="M277" s="99"/>
      <c r="N277" s="99"/>
      <c r="O277" s="99"/>
    </row>
    <row r="278" spans="2:15" s="100" customFormat="1" ht="14.5">
      <c r="B278" s="98" t="s">
        <v>178</v>
      </c>
      <c r="C278" s="91" t="s">
        <v>445</v>
      </c>
      <c r="D278" s="96" t="s">
        <v>221</v>
      </c>
      <c r="E278" s="91" t="s">
        <v>172</v>
      </c>
      <c r="F278" s="99" t="s">
        <v>171</v>
      </c>
      <c r="G278" s="99"/>
      <c r="H278" s="99"/>
      <c r="I278" s="99"/>
      <c r="J278" s="99"/>
      <c r="K278" s="99"/>
      <c r="L278" s="99"/>
      <c r="M278" s="99"/>
      <c r="N278" s="99"/>
      <c r="O278" s="99"/>
    </row>
    <row r="279" spans="2:15" s="100" customFormat="1" ht="14.5">
      <c r="B279" s="98" t="s">
        <v>178</v>
      </c>
      <c r="C279" s="98" t="s">
        <v>70</v>
      </c>
      <c r="D279" s="96" t="s">
        <v>221</v>
      </c>
      <c r="E279" s="91" t="s">
        <v>172</v>
      </c>
      <c r="F279" s="99" t="s">
        <v>171</v>
      </c>
      <c r="G279" s="99"/>
      <c r="H279" s="99"/>
      <c r="I279" s="99"/>
      <c r="J279" s="99"/>
      <c r="K279" s="99"/>
      <c r="L279" s="99"/>
      <c r="M279" s="99"/>
      <c r="N279" s="99"/>
      <c r="O279" s="99"/>
    </row>
    <row r="280" spans="2:15" s="100" customFormat="1" ht="14.5">
      <c r="B280" s="98" t="s">
        <v>178</v>
      </c>
      <c r="C280" s="98" t="s">
        <v>64</v>
      </c>
      <c r="D280" s="96" t="s">
        <v>446</v>
      </c>
      <c r="E280" s="99" t="s">
        <v>173</v>
      </c>
      <c r="F280" s="99" t="s">
        <v>171</v>
      </c>
      <c r="G280" s="99"/>
      <c r="H280" s="99"/>
      <c r="I280" s="99"/>
      <c r="J280" s="99"/>
      <c r="K280" s="99"/>
      <c r="L280" s="99"/>
      <c r="M280" s="99"/>
      <c r="N280" s="99"/>
      <c r="O280" s="99"/>
    </row>
    <row r="281" spans="2:15" s="100" customFormat="1" ht="14.5">
      <c r="B281" s="98" t="s">
        <v>178</v>
      </c>
      <c r="C281" s="98" t="s">
        <v>447</v>
      </c>
      <c r="D281" s="96" t="s">
        <v>221</v>
      </c>
      <c r="E281" s="91" t="s">
        <v>172</v>
      </c>
      <c r="F281" s="99" t="s">
        <v>171</v>
      </c>
      <c r="G281" s="99"/>
      <c r="H281" s="99"/>
      <c r="I281" s="99"/>
      <c r="J281" s="99"/>
      <c r="K281" s="99"/>
      <c r="L281" s="99"/>
      <c r="M281" s="99"/>
      <c r="N281" s="99"/>
      <c r="O281" s="99"/>
    </row>
    <row r="282" spans="2:15" s="100" customFormat="1" ht="14.5">
      <c r="B282" s="98" t="s">
        <v>178</v>
      </c>
      <c r="C282" s="91" t="s">
        <v>448</v>
      </c>
      <c r="D282" s="96" t="s">
        <v>221</v>
      </c>
      <c r="E282" s="91" t="s">
        <v>172</v>
      </c>
      <c r="F282" s="99" t="s">
        <v>171</v>
      </c>
      <c r="G282" s="99"/>
      <c r="H282" s="99"/>
      <c r="I282" s="99"/>
      <c r="J282" s="99"/>
      <c r="K282" s="99"/>
      <c r="L282" s="99"/>
      <c r="M282" s="99"/>
      <c r="N282" s="99"/>
      <c r="O282" s="99"/>
    </row>
    <row r="283" spans="2:15" s="100" customFormat="1" ht="14.5">
      <c r="B283" s="98" t="s">
        <v>178</v>
      </c>
      <c r="C283" s="98" t="s">
        <v>52</v>
      </c>
      <c r="D283" s="96" t="s">
        <v>221</v>
      </c>
      <c r="E283" s="91" t="s">
        <v>174</v>
      </c>
      <c r="F283" s="99" t="s">
        <v>171</v>
      </c>
      <c r="G283" s="99"/>
      <c r="H283" s="99"/>
      <c r="I283" s="99"/>
      <c r="J283" s="99"/>
      <c r="K283" s="99"/>
      <c r="L283" s="99"/>
      <c r="M283" s="99"/>
      <c r="N283" s="99"/>
      <c r="O283" s="99"/>
    </row>
    <row r="284" spans="2:15" s="100" customFormat="1" ht="14.5">
      <c r="B284" s="91" t="s">
        <v>178</v>
      </c>
      <c r="C284" s="91" t="s">
        <v>51</v>
      </c>
      <c r="D284" s="97" t="s">
        <v>221</v>
      </c>
      <c r="E284" s="91" t="s">
        <v>174</v>
      </c>
      <c r="F284" s="99" t="s">
        <v>171</v>
      </c>
      <c r="G284" s="99"/>
      <c r="H284" s="99"/>
      <c r="I284" s="99"/>
      <c r="J284" s="99"/>
      <c r="K284" s="99"/>
      <c r="L284" s="99"/>
      <c r="M284" s="99"/>
      <c r="N284" s="99"/>
      <c r="O284" s="99"/>
    </row>
    <row r="285" spans="2:15" s="100" customFormat="1" ht="14.5">
      <c r="B285" s="91" t="s">
        <v>178</v>
      </c>
      <c r="C285" s="91" t="s">
        <v>449</v>
      </c>
      <c r="D285" s="96" t="s">
        <v>221</v>
      </c>
      <c r="E285" s="91" t="s">
        <v>172</v>
      </c>
      <c r="F285" s="99" t="s">
        <v>171</v>
      </c>
      <c r="G285" s="99"/>
      <c r="H285" s="99"/>
      <c r="I285" s="99"/>
      <c r="J285" s="99"/>
      <c r="K285" s="99"/>
      <c r="L285" s="99"/>
      <c r="M285" s="99"/>
      <c r="N285" s="99"/>
      <c r="O285" s="99"/>
    </row>
    <row r="286" spans="2:15" s="100" customFormat="1" ht="14.5">
      <c r="B286" s="98" t="s">
        <v>178</v>
      </c>
      <c r="C286" s="98" t="s">
        <v>67</v>
      </c>
      <c r="D286" s="96" t="s">
        <v>221</v>
      </c>
      <c r="E286" s="91" t="s">
        <v>174</v>
      </c>
      <c r="F286" s="99" t="s">
        <v>171</v>
      </c>
      <c r="G286" s="99"/>
      <c r="H286" s="99"/>
      <c r="I286" s="99"/>
      <c r="J286" s="99"/>
      <c r="K286" s="99"/>
      <c r="L286" s="99"/>
      <c r="M286" s="99"/>
      <c r="N286" s="99"/>
      <c r="O286" s="99"/>
    </row>
    <row r="287" spans="2:15" s="100" customFormat="1" ht="14.5">
      <c r="B287" s="98" t="s">
        <v>178</v>
      </c>
      <c r="C287" s="98" t="s">
        <v>71</v>
      </c>
      <c r="D287" s="96" t="s">
        <v>221</v>
      </c>
      <c r="E287" s="91" t="s">
        <v>172</v>
      </c>
      <c r="F287" s="99" t="s">
        <v>171</v>
      </c>
      <c r="G287" s="99"/>
      <c r="H287" s="99"/>
      <c r="I287" s="99"/>
      <c r="J287" s="99"/>
      <c r="K287" s="99"/>
      <c r="L287" s="99"/>
      <c r="M287" s="99"/>
      <c r="N287" s="99"/>
      <c r="O287" s="99"/>
    </row>
    <row r="288" spans="2:15" s="100" customFormat="1" ht="14.5">
      <c r="B288" s="98" t="s">
        <v>178</v>
      </c>
      <c r="C288" s="98" t="s">
        <v>65</v>
      </c>
      <c r="D288" s="96" t="s">
        <v>221</v>
      </c>
      <c r="E288" s="91" t="s">
        <v>172</v>
      </c>
      <c r="F288" s="99" t="s">
        <v>171</v>
      </c>
      <c r="G288" s="99"/>
      <c r="H288" s="99"/>
      <c r="I288" s="99"/>
      <c r="J288" s="99"/>
      <c r="K288" s="99"/>
      <c r="L288" s="99"/>
      <c r="M288" s="99"/>
      <c r="N288" s="99"/>
      <c r="O288" s="99"/>
    </row>
    <row r="289" spans="2:15" s="100" customFormat="1" ht="14.5">
      <c r="B289" s="98" t="s">
        <v>178</v>
      </c>
      <c r="C289" s="98" t="s">
        <v>450</v>
      </c>
      <c r="D289" s="97" t="s">
        <v>451</v>
      </c>
      <c r="E289" s="91" t="s">
        <v>172</v>
      </c>
      <c r="F289" s="99" t="s">
        <v>171</v>
      </c>
      <c r="G289" s="99"/>
      <c r="H289" s="99"/>
      <c r="I289" s="99"/>
      <c r="J289" s="99"/>
      <c r="K289" s="99"/>
      <c r="L289" s="99"/>
      <c r="M289" s="99"/>
      <c r="N289" s="99"/>
      <c r="O289" s="99"/>
    </row>
    <row r="290" spans="2:15" s="100" customFormat="1" ht="14.5">
      <c r="B290" s="98" t="s">
        <v>178</v>
      </c>
      <c r="C290" s="98" t="s">
        <v>61</v>
      </c>
      <c r="D290" s="96" t="s">
        <v>221</v>
      </c>
      <c r="E290" s="91" t="s">
        <v>172</v>
      </c>
      <c r="F290" s="99" t="s">
        <v>171</v>
      </c>
      <c r="G290" s="99"/>
      <c r="H290" s="99"/>
      <c r="I290" s="99"/>
      <c r="J290" s="99"/>
      <c r="K290" s="99"/>
      <c r="L290" s="99"/>
      <c r="M290" s="99"/>
      <c r="N290" s="99"/>
      <c r="O290" s="99"/>
    </row>
    <row r="291" spans="2:15" s="100" customFormat="1" ht="14.5">
      <c r="B291" s="98" t="s">
        <v>178</v>
      </c>
      <c r="C291" s="98" t="s">
        <v>62</v>
      </c>
      <c r="D291" s="96" t="s">
        <v>221</v>
      </c>
      <c r="E291" s="91" t="s">
        <v>172</v>
      </c>
      <c r="F291" s="99" t="s">
        <v>171</v>
      </c>
      <c r="G291" s="99"/>
      <c r="H291" s="99"/>
      <c r="I291" s="99"/>
      <c r="J291" s="99"/>
      <c r="K291" s="99"/>
      <c r="L291" s="99"/>
      <c r="M291" s="99"/>
      <c r="N291" s="99"/>
      <c r="O291" s="99"/>
    </row>
    <row r="292" spans="2:15" s="100" customFormat="1" ht="14.5">
      <c r="B292" s="98" t="s">
        <v>178</v>
      </c>
      <c r="C292" s="91" t="s">
        <v>452</v>
      </c>
      <c r="D292" s="96" t="s">
        <v>221</v>
      </c>
      <c r="E292" s="91" t="s">
        <v>172</v>
      </c>
      <c r="F292" s="99" t="s">
        <v>171</v>
      </c>
      <c r="G292" s="99"/>
      <c r="H292" s="99"/>
      <c r="I292" s="99"/>
      <c r="J292" s="99"/>
      <c r="K292" s="99"/>
      <c r="L292" s="99"/>
      <c r="M292" s="99"/>
      <c r="N292" s="99"/>
      <c r="O292" s="99"/>
    </row>
    <row r="293" spans="2:15" s="100" customFormat="1" ht="14.5">
      <c r="B293" s="91" t="s">
        <v>178</v>
      </c>
      <c r="C293" s="91" t="s">
        <v>306</v>
      </c>
      <c r="D293" s="96" t="s">
        <v>221</v>
      </c>
      <c r="E293" s="91" t="s">
        <v>172</v>
      </c>
      <c r="F293" s="99" t="s">
        <v>171</v>
      </c>
      <c r="G293" s="99"/>
      <c r="H293" s="99"/>
      <c r="I293" s="99"/>
      <c r="J293" s="99"/>
      <c r="K293" s="99"/>
      <c r="L293" s="99"/>
      <c r="M293" s="99"/>
      <c r="N293" s="99"/>
      <c r="O293" s="99"/>
    </row>
    <row r="294" spans="2:15" s="100" customFormat="1" ht="14.5">
      <c r="B294" s="91" t="s">
        <v>178</v>
      </c>
      <c r="C294" s="91" t="s">
        <v>453</v>
      </c>
      <c r="D294" s="97" t="s">
        <v>221</v>
      </c>
      <c r="E294" s="91" t="s">
        <v>174</v>
      </c>
      <c r="F294" s="99" t="s">
        <v>171</v>
      </c>
      <c r="G294" s="99"/>
      <c r="H294" s="99"/>
      <c r="I294" s="99"/>
      <c r="J294" s="99"/>
      <c r="K294" s="99"/>
      <c r="L294" s="99"/>
      <c r="M294" s="99"/>
      <c r="N294" s="99"/>
      <c r="O294" s="99"/>
    </row>
    <row r="295" spans="2:15" s="100" customFormat="1" ht="14.5">
      <c r="B295" s="91" t="s">
        <v>178</v>
      </c>
      <c r="C295" s="91" t="s">
        <v>72</v>
      </c>
      <c r="D295" s="97" t="s">
        <v>221</v>
      </c>
      <c r="E295" s="91" t="s">
        <v>174</v>
      </c>
      <c r="F295" s="99" t="s">
        <v>171</v>
      </c>
      <c r="G295" s="99"/>
      <c r="H295" s="99"/>
      <c r="I295" s="99"/>
      <c r="J295" s="99"/>
      <c r="K295" s="99"/>
      <c r="L295" s="99"/>
      <c r="M295" s="99"/>
      <c r="N295" s="99"/>
      <c r="O295" s="99"/>
    </row>
    <row r="296" spans="2:15" s="100" customFormat="1" ht="14.5">
      <c r="B296" s="91" t="s">
        <v>178</v>
      </c>
      <c r="C296" s="91" t="s">
        <v>454</v>
      </c>
      <c r="D296" s="97" t="s">
        <v>221</v>
      </c>
      <c r="E296" s="91" t="s">
        <v>172</v>
      </c>
      <c r="F296" s="99" t="s">
        <v>171</v>
      </c>
      <c r="G296" s="99"/>
      <c r="H296" s="99"/>
      <c r="I296" s="99"/>
      <c r="J296" s="99"/>
      <c r="K296" s="99"/>
      <c r="L296" s="99"/>
      <c r="M296" s="99"/>
      <c r="N296" s="99"/>
      <c r="O296" s="99"/>
    </row>
    <row r="297" spans="2:15" s="100" customFormat="1" ht="14.5">
      <c r="B297" s="91" t="s">
        <v>178</v>
      </c>
      <c r="C297" s="91" t="s">
        <v>455</v>
      </c>
      <c r="D297" s="97" t="s">
        <v>221</v>
      </c>
      <c r="E297" s="91" t="s">
        <v>172</v>
      </c>
      <c r="F297" s="99" t="s">
        <v>171</v>
      </c>
      <c r="G297" s="99"/>
      <c r="H297" s="99"/>
      <c r="I297" s="99"/>
      <c r="J297" s="99"/>
      <c r="K297" s="99"/>
      <c r="L297" s="99"/>
      <c r="M297" s="99"/>
      <c r="N297" s="99"/>
      <c r="O297" s="99"/>
    </row>
    <row r="298" spans="2:15" s="100" customFormat="1" ht="14.5">
      <c r="B298" s="91" t="s">
        <v>178</v>
      </c>
      <c r="C298" s="91" t="s">
        <v>289</v>
      </c>
      <c r="D298" s="96" t="s">
        <v>219</v>
      </c>
      <c r="E298" s="91" t="s">
        <v>172</v>
      </c>
      <c r="F298" s="99" t="s">
        <v>171</v>
      </c>
      <c r="G298" s="99"/>
      <c r="H298" s="99"/>
      <c r="I298" s="99"/>
      <c r="J298" s="99"/>
      <c r="K298" s="99"/>
      <c r="L298" s="99"/>
      <c r="M298" s="99"/>
      <c r="N298" s="99"/>
      <c r="O298" s="99"/>
    </row>
    <row r="299" spans="2:15" s="100" customFormat="1" ht="14.5">
      <c r="B299" s="98" t="s">
        <v>178</v>
      </c>
      <c r="C299" s="98" t="s">
        <v>68</v>
      </c>
      <c r="D299" s="96" t="s">
        <v>221</v>
      </c>
      <c r="E299" s="91" t="s">
        <v>172</v>
      </c>
      <c r="F299" s="99" t="s">
        <v>171</v>
      </c>
      <c r="G299" s="99"/>
      <c r="H299" s="99"/>
      <c r="I299" s="99"/>
      <c r="J299" s="99"/>
      <c r="K299" s="99"/>
      <c r="L299" s="99"/>
      <c r="M299" s="99"/>
      <c r="N299" s="99"/>
      <c r="O299" s="99"/>
    </row>
    <row r="300" spans="2:15" s="100" customFormat="1" ht="14.5">
      <c r="B300" s="91" t="s">
        <v>178</v>
      </c>
      <c r="C300" s="91" t="s">
        <v>63</v>
      </c>
      <c r="D300" s="96" t="s">
        <v>221</v>
      </c>
      <c r="E300" s="91" t="s">
        <v>172</v>
      </c>
      <c r="F300" s="99" t="s">
        <v>171</v>
      </c>
      <c r="G300" s="99"/>
      <c r="H300" s="99"/>
      <c r="I300" s="99"/>
      <c r="J300" s="99"/>
      <c r="K300" s="99"/>
      <c r="L300" s="99"/>
      <c r="M300" s="99"/>
      <c r="N300" s="99"/>
      <c r="O300" s="99"/>
    </row>
    <row r="301" spans="2:15" s="100" customFormat="1" ht="14.5">
      <c r="B301" s="91" t="s">
        <v>178</v>
      </c>
      <c r="C301" s="91" t="s">
        <v>456</v>
      </c>
      <c r="D301" s="96" t="s">
        <v>221</v>
      </c>
      <c r="E301" s="91" t="s">
        <v>172</v>
      </c>
      <c r="F301" s="99" t="s">
        <v>171</v>
      </c>
      <c r="G301" s="99"/>
      <c r="H301" s="99"/>
      <c r="I301" s="99"/>
      <c r="J301" s="99"/>
      <c r="K301" s="99"/>
      <c r="L301" s="99"/>
      <c r="M301" s="99"/>
      <c r="N301" s="99"/>
      <c r="O301" s="99"/>
    </row>
    <row r="302" spans="2:15" s="100" customFormat="1" ht="14.5">
      <c r="B302" s="91" t="s">
        <v>178</v>
      </c>
      <c r="C302" s="91" t="s">
        <v>457</v>
      </c>
      <c r="D302" s="96" t="s">
        <v>221</v>
      </c>
      <c r="E302" s="99" t="s">
        <v>173</v>
      </c>
      <c r="F302" s="99" t="s">
        <v>171</v>
      </c>
      <c r="G302" s="99"/>
      <c r="H302" s="99"/>
      <c r="I302" s="99"/>
      <c r="J302" s="99"/>
      <c r="K302" s="99"/>
      <c r="L302" s="99"/>
      <c r="M302" s="99"/>
      <c r="N302" s="99"/>
      <c r="O302" s="99"/>
    </row>
  </sheetData>
  <sheetProtection algorithmName="SHA-512" hashValue="zV0PScSw1HU5s8p7+YfQuGMwmKA+ym3USGQ6laDcZjSzgiUti4tklHJLTa6W5v2jHaVCDQBiQgUzxkI49OpR8w==" saltValue="rEY4UV3VerM9oOL9j6/n4A==" spinCount="100000" sheet="1" objects="1" scenarios="1"/>
  <autoFilter ref="B4:O302" xr:uid="{1AACEEE0-AC07-FD48-A749-BB66CC049B83}">
    <sortState xmlns:xlrd2="http://schemas.microsoft.com/office/spreadsheetml/2017/richdata2" ref="B5:O302">
      <sortCondition ref="B4:B302"/>
    </sortState>
  </autoFilter>
  <phoneticPr fontId="8" type="noConversion"/>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D468F7B-8961-6443-82FF-E06C2E7DC724}">
          <x14:formula1>
            <xm:f>'Eléments supports'!$J$2:$J$6</xm:f>
          </x14:formula1>
          <xm:sqref>E5:E214</xm:sqref>
        </x14:dataValidation>
        <x14:dataValidation type="list" allowBlank="1" showInputMessage="1" showErrorMessage="1" xr:uid="{E25DC304-143A-DB45-A061-C700AA992B3A}">
          <x14:formula1>
            <xm:f>'Eléments supports'!$H$2:$H$15</xm:f>
          </x14:formula1>
          <xm:sqref>B5:B214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6CF6-16E1-7F4A-93B9-0E8A776ADB86}">
  <sheetPr>
    <tabColor theme="5" tint="-0.249977111117893"/>
  </sheetPr>
  <dimension ref="B2:E254"/>
  <sheetViews>
    <sheetView showGridLines="0" zoomScale="110" zoomScaleNormal="110" workbookViewId="0">
      <selection activeCell="B3" sqref="B3"/>
    </sheetView>
  </sheetViews>
  <sheetFormatPr baseColWidth="10" defaultRowHeight="15.5"/>
  <cols>
    <col min="1" max="1" width="5.33203125" customWidth="1"/>
    <col min="2" max="2" width="18" customWidth="1"/>
    <col min="3" max="3" width="25.83203125" bestFit="1" customWidth="1"/>
    <col min="4" max="4" width="44.33203125" bestFit="1" customWidth="1"/>
    <col min="5" max="5" width="13.1640625" customWidth="1"/>
    <col min="6" max="6" width="7.5" customWidth="1"/>
  </cols>
  <sheetData>
    <row r="2" spans="2:5" s="7" customFormat="1" ht="31">
      <c r="B2" s="6" t="s">
        <v>0</v>
      </c>
      <c r="C2" s="6" t="s">
        <v>4</v>
      </c>
      <c r="D2" s="6" t="s">
        <v>5</v>
      </c>
      <c r="E2" s="6" t="s">
        <v>6</v>
      </c>
    </row>
    <row r="3" spans="2:5">
      <c r="B3" s="1" t="s">
        <v>173</v>
      </c>
      <c r="C3" s="1" t="s">
        <v>15</v>
      </c>
      <c r="D3" s="1" t="s">
        <v>16</v>
      </c>
      <c r="E3" s="34">
        <v>1</v>
      </c>
    </row>
    <row r="4" spans="2:5">
      <c r="B4" s="1" t="s">
        <v>173</v>
      </c>
      <c r="C4" s="1" t="s">
        <v>15</v>
      </c>
      <c r="D4" s="1" t="s">
        <v>97</v>
      </c>
      <c r="E4" s="34">
        <v>1</v>
      </c>
    </row>
    <row r="5" spans="2:5">
      <c r="B5" s="1" t="s">
        <v>173</v>
      </c>
      <c r="C5" s="1" t="s">
        <v>15</v>
      </c>
      <c r="D5" s="1" t="s">
        <v>104</v>
      </c>
      <c r="E5" s="34">
        <v>1</v>
      </c>
    </row>
    <row r="6" spans="2:5">
      <c r="B6" s="1" t="s">
        <v>173</v>
      </c>
      <c r="C6" s="1" t="s">
        <v>15</v>
      </c>
      <c r="D6" s="10" t="s">
        <v>83</v>
      </c>
      <c r="E6" s="34">
        <v>1</v>
      </c>
    </row>
    <row r="7" spans="2:5">
      <c r="B7" s="1" t="s">
        <v>173</v>
      </c>
      <c r="C7" s="1" t="s">
        <v>15</v>
      </c>
      <c r="D7" s="10" t="s">
        <v>88</v>
      </c>
      <c r="E7" s="34">
        <v>1</v>
      </c>
    </row>
    <row r="8" spans="2:5">
      <c r="B8" s="1" t="s">
        <v>173</v>
      </c>
      <c r="C8" s="1" t="s">
        <v>15</v>
      </c>
      <c r="D8" s="10" t="s">
        <v>99</v>
      </c>
      <c r="E8" s="34">
        <v>1</v>
      </c>
    </row>
    <row r="9" spans="2:5">
      <c r="B9" s="1" t="s">
        <v>173</v>
      </c>
      <c r="C9" s="1" t="s">
        <v>15</v>
      </c>
      <c r="D9" s="4" t="s">
        <v>106</v>
      </c>
      <c r="E9" s="34">
        <v>1</v>
      </c>
    </row>
    <row r="10" spans="2:5">
      <c r="B10" s="1" t="s">
        <v>173</v>
      </c>
      <c r="C10" s="1" t="s">
        <v>15</v>
      </c>
      <c r="D10" s="4" t="s">
        <v>98</v>
      </c>
      <c r="E10" s="34">
        <v>1</v>
      </c>
    </row>
    <row r="11" spans="2:5">
      <c r="B11" s="1" t="s">
        <v>173</v>
      </c>
      <c r="C11" s="1" t="s">
        <v>15</v>
      </c>
      <c r="D11" s="4" t="s">
        <v>105</v>
      </c>
      <c r="E11" s="34">
        <v>1</v>
      </c>
    </row>
    <row r="12" spans="2:5">
      <c r="B12" s="1" t="s">
        <v>173</v>
      </c>
      <c r="C12" s="1" t="s">
        <v>15</v>
      </c>
      <c r="D12" s="8" t="s">
        <v>251</v>
      </c>
      <c r="E12" s="34">
        <v>1</v>
      </c>
    </row>
    <row r="13" spans="2:5">
      <c r="B13" s="1" t="s">
        <v>173</v>
      </c>
      <c r="C13" s="1" t="s">
        <v>91</v>
      </c>
      <c r="D13" s="1" t="s">
        <v>238</v>
      </c>
      <c r="E13" s="34">
        <v>0</v>
      </c>
    </row>
    <row r="14" spans="2:5">
      <c r="B14" s="1" t="s">
        <v>173</v>
      </c>
      <c r="C14" s="1" t="s">
        <v>91</v>
      </c>
      <c r="D14" s="1" t="s">
        <v>239</v>
      </c>
      <c r="E14" s="34">
        <v>0</v>
      </c>
    </row>
    <row r="15" spans="2:5">
      <c r="B15" s="1" t="s">
        <v>173</v>
      </c>
      <c r="C15" s="1" t="s">
        <v>91</v>
      </c>
      <c r="D15" s="52" t="s">
        <v>120</v>
      </c>
      <c r="E15" s="34">
        <v>0</v>
      </c>
    </row>
    <row r="16" spans="2:5">
      <c r="B16" s="1" t="s">
        <v>173</v>
      </c>
      <c r="C16" s="1" t="s">
        <v>91</v>
      </c>
      <c r="D16" s="52" t="s">
        <v>137</v>
      </c>
      <c r="E16" s="34">
        <v>0</v>
      </c>
    </row>
    <row r="17" spans="2:5">
      <c r="B17" s="1" t="s">
        <v>173</v>
      </c>
      <c r="C17" s="1" t="s">
        <v>91</v>
      </c>
      <c r="D17" s="1" t="s">
        <v>133</v>
      </c>
      <c r="E17" s="34">
        <v>0</v>
      </c>
    </row>
    <row r="18" spans="2:5">
      <c r="B18" s="1" t="s">
        <v>173</v>
      </c>
      <c r="C18" s="1" t="s">
        <v>91</v>
      </c>
      <c r="D18" s="1" t="s">
        <v>134</v>
      </c>
      <c r="E18" s="34">
        <v>0</v>
      </c>
    </row>
    <row r="19" spans="2:5">
      <c r="B19" s="1" t="s">
        <v>173</v>
      </c>
      <c r="C19" s="1" t="s">
        <v>91</v>
      </c>
      <c r="D19" s="1" t="s">
        <v>233</v>
      </c>
      <c r="E19" s="34">
        <v>0</v>
      </c>
    </row>
    <row r="20" spans="2:5">
      <c r="B20" s="1" t="s">
        <v>173</v>
      </c>
      <c r="C20" s="1" t="s">
        <v>91</v>
      </c>
      <c r="D20" s="1" t="s">
        <v>234</v>
      </c>
      <c r="E20" s="34">
        <v>0</v>
      </c>
    </row>
    <row r="21" spans="2:5">
      <c r="B21" s="1" t="s">
        <v>173</v>
      </c>
      <c r="C21" s="1" t="s">
        <v>91</v>
      </c>
      <c r="D21" s="1" t="s">
        <v>136</v>
      </c>
      <c r="E21" s="34">
        <v>0</v>
      </c>
    </row>
    <row r="22" spans="2:5">
      <c r="B22" s="1" t="s">
        <v>173</v>
      </c>
      <c r="C22" s="1" t="s">
        <v>91</v>
      </c>
      <c r="D22" s="1" t="s">
        <v>135</v>
      </c>
      <c r="E22" s="34">
        <v>0</v>
      </c>
    </row>
    <row r="23" spans="2:5">
      <c r="B23" s="1" t="s">
        <v>173</v>
      </c>
      <c r="C23" s="1" t="s">
        <v>91</v>
      </c>
      <c r="D23" s="1" t="s">
        <v>236</v>
      </c>
      <c r="E23" s="34">
        <v>0</v>
      </c>
    </row>
    <row r="24" spans="2:5">
      <c r="B24" s="1" t="s">
        <v>173</v>
      </c>
      <c r="C24" s="1" t="s">
        <v>91</v>
      </c>
      <c r="D24" s="1" t="s">
        <v>235</v>
      </c>
      <c r="E24" s="34">
        <v>0</v>
      </c>
    </row>
    <row r="25" spans="2:5">
      <c r="B25" s="1" t="s">
        <v>173</v>
      </c>
      <c r="C25" s="1" t="s">
        <v>91</v>
      </c>
      <c r="D25" s="1" t="s">
        <v>240</v>
      </c>
      <c r="E25" s="34">
        <v>0</v>
      </c>
    </row>
    <row r="26" spans="2:5">
      <c r="B26" s="1" t="s">
        <v>173</v>
      </c>
      <c r="C26" s="1" t="s">
        <v>91</v>
      </c>
      <c r="D26" s="1" t="s">
        <v>237</v>
      </c>
      <c r="E26" s="34">
        <v>0</v>
      </c>
    </row>
    <row r="27" spans="2:5">
      <c r="B27" s="1" t="s">
        <v>173</v>
      </c>
      <c r="C27" s="1" t="s">
        <v>91</v>
      </c>
      <c r="D27" s="1" t="s">
        <v>162</v>
      </c>
      <c r="E27" s="34">
        <v>0</v>
      </c>
    </row>
    <row r="28" spans="2:5">
      <c r="B28" s="1" t="s">
        <v>173</v>
      </c>
      <c r="C28" s="1" t="s">
        <v>91</v>
      </c>
      <c r="D28" s="1" t="s">
        <v>138</v>
      </c>
      <c r="E28" s="34">
        <v>0</v>
      </c>
    </row>
    <row r="29" spans="2:5">
      <c r="B29" s="1" t="s">
        <v>173</v>
      </c>
      <c r="C29" s="1" t="s">
        <v>91</v>
      </c>
      <c r="D29" s="1" t="s">
        <v>147</v>
      </c>
      <c r="E29" s="34">
        <v>0</v>
      </c>
    </row>
    <row r="30" spans="2:5">
      <c r="B30" s="1" t="s">
        <v>173</v>
      </c>
      <c r="C30" s="1" t="s">
        <v>91</v>
      </c>
      <c r="D30" s="1" t="s">
        <v>140</v>
      </c>
      <c r="E30" s="34">
        <v>0</v>
      </c>
    </row>
    <row r="31" spans="2:5">
      <c r="B31" s="1" t="s">
        <v>173</v>
      </c>
      <c r="C31" s="1" t="s">
        <v>91</v>
      </c>
      <c r="D31" s="1" t="s">
        <v>250</v>
      </c>
      <c r="E31" s="34">
        <v>0</v>
      </c>
    </row>
    <row r="32" spans="2:5">
      <c r="B32" s="1" t="s">
        <v>173</v>
      </c>
      <c r="C32" s="1" t="s">
        <v>91</v>
      </c>
      <c r="D32" s="1" t="s">
        <v>247</v>
      </c>
      <c r="E32" s="34">
        <v>0</v>
      </c>
    </row>
    <row r="33" spans="2:5">
      <c r="B33" s="1" t="s">
        <v>173</v>
      </c>
      <c r="C33" s="1" t="s">
        <v>87</v>
      </c>
      <c r="D33" s="12" t="s">
        <v>145</v>
      </c>
      <c r="E33" s="34">
        <v>0</v>
      </c>
    </row>
    <row r="34" spans="2:5">
      <c r="B34" s="1" t="s">
        <v>173</v>
      </c>
      <c r="C34" s="1" t="s">
        <v>87</v>
      </c>
      <c r="D34" s="12" t="s">
        <v>146</v>
      </c>
      <c r="E34" s="34">
        <v>0</v>
      </c>
    </row>
    <row r="35" spans="2:5">
      <c r="B35" s="1" t="s">
        <v>173</v>
      </c>
      <c r="C35" s="1" t="s">
        <v>87</v>
      </c>
      <c r="D35" s="12" t="s">
        <v>242</v>
      </c>
      <c r="E35" s="34">
        <v>0</v>
      </c>
    </row>
    <row r="36" spans="2:5">
      <c r="B36" s="1" t="s">
        <v>173</v>
      </c>
      <c r="C36" s="1" t="s">
        <v>87</v>
      </c>
      <c r="D36" s="12" t="s">
        <v>243</v>
      </c>
      <c r="E36" s="34">
        <v>0</v>
      </c>
    </row>
    <row r="37" spans="2:5">
      <c r="B37" s="1" t="s">
        <v>173</v>
      </c>
      <c r="C37" s="1" t="s">
        <v>87</v>
      </c>
      <c r="D37" s="12" t="s">
        <v>244</v>
      </c>
      <c r="E37" s="34">
        <v>0</v>
      </c>
    </row>
    <row r="38" spans="2:5">
      <c r="B38" s="1" t="s">
        <v>173</v>
      </c>
      <c r="C38" s="1" t="s">
        <v>87</v>
      </c>
      <c r="D38" s="12" t="s">
        <v>245</v>
      </c>
      <c r="E38" s="34">
        <v>0</v>
      </c>
    </row>
    <row r="39" spans="2:5">
      <c r="B39" s="1" t="s">
        <v>173</v>
      </c>
      <c r="C39" s="1" t="s">
        <v>87</v>
      </c>
      <c r="D39" s="9" t="s">
        <v>249</v>
      </c>
      <c r="E39" s="34">
        <v>0</v>
      </c>
    </row>
    <row r="40" spans="2:5">
      <c r="B40" s="1" t="s">
        <v>173</v>
      </c>
      <c r="C40" s="1" t="s">
        <v>93</v>
      </c>
      <c r="D40" s="1" t="s">
        <v>102</v>
      </c>
      <c r="E40" s="34">
        <v>0</v>
      </c>
    </row>
    <row r="41" spans="2:5">
      <c r="B41" s="1" t="s">
        <v>173</v>
      </c>
      <c r="C41" s="1" t="s">
        <v>93</v>
      </c>
      <c r="D41" s="1" t="s">
        <v>103</v>
      </c>
      <c r="E41" s="34">
        <v>0</v>
      </c>
    </row>
    <row r="42" spans="2:5">
      <c r="B42" s="1" t="s">
        <v>173</v>
      </c>
      <c r="C42" s="1" t="s">
        <v>93</v>
      </c>
      <c r="D42" s="1" t="s">
        <v>139</v>
      </c>
      <c r="E42" s="34">
        <v>0</v>
      </c>
    </row>
    <row r="43" spans="2:5">
      <c r="B43" s="1" t="s">
        <v>173</v>
      </c>
      <c r="C43" s="1" t="s">
        <v>93</v>
      </c>
      <c r="D43" s="1" t="s">
        <v>129</v>
      </c>
      <c r="E43" s="34">
        <v>0</v>
      </c>
    </row>
    <row r="44" spans="2:5">
      <c r="B44" s="1" t="s">
        <v>173</v>
      </c>
      <c r="C44" s="1" t="s">
        <v>93</v>
      </c>
      <c r="D44" s="1" t="s">
        <v>132</v>
      </c>
      <c r="E44" s="34">
        <v>0</v>
      </c>
    </row>
    <row r="45" spans="2:5">
      <c r="B45" s="1" t="s">
        <v>173</v>
      </c>
      <c r="C45" s="1" t="s">
        <v>93</v>
      </c>
      <c r="D45" s="1" t="s">
        <v>130</v>
      </c>
      <c r="E45" s="34">
        <v>0</v>
      </c>
    </row>
    <row r="46" spans="2:5">
      <c r="B46" s="1" t="s">
        <v>173</v>
      </c>
      <c r="C46" s="1" t="s">
        <v>94</v>
      </c>
      <c r="D46" s="1" t="s">
        <v>85</v>
      </c>
      <c r="E46" s="34">
        <v>1</v>
      </c>
    </row>
    <row r="47" spans="2:5">
      <c r="B47" s="1" t="s">
        <v>173</v>
      </c>
      <c r="C47" s="1" t="s">
        <v>94</v>
      </c>
      <c r="D47" s="1" t="s">
        <v>86</v>
      </c>
      <c r="E47" s="34">
        <v>0</v>
      </c>
    </row>
    <row r="48" spans="2:5">
      <c r="B48" s="1" t="s">
        <v>173</v>
      </c>
      <c r="C48" s="1" t="s">
        <v>94</v>
      </c>
      <c r="D48" s="1" t="s">
        <v>96</v>
      </c>
      <c r="E48" s="34">
        <v>0</v>
      </c>
    </row>
    <row r="49" spans="2:5">
      <c r="B49" s="1" t="s">
        <v>173</v>
      </c>
      <c r="C49" s="1" t="s">
        <v>94</v>
      </c>
      <c r="D49" s="1" t="s">
        <v>100</v>
      </c>
      <c r="E49" s="34">
        <v>0</v>
      </c>
    </row>
    <row r="50" spans="2:5">
      <c r="B50" s="1" t="s">
        <v>173</v>
      </c>
      <c r="C50" s="1" t="s">
        <v>94</v>
      </c>
      <c r="D50" s="1" t="s">
        <v>101</v>
      </c>
      <c r="E50" s="34">
        <v>0</v>
      </c>
    </row>
    <row r="51" spans="2:5">
      <c r="B51" s="1" t="s">
        <v>173</v>
      </c>
      <c r="C51" s="1" t="s">
        <v>94</v>
      </c>
      <c r="D51" s="1" t="s">
        <v>141</v>
      </c>
      <c r="E51" s="34">
        <v>0</v>
      </c>
    </row>
    <row r="52" spans="2:5">
      <c r="B52" s="1" t="s">
        <v>173</v>
      </c>
      <c r="C52" s="1" t="s">
        <v>94</v>
      </c>
      <c r="D52" s="1" t="s">
        <v>131</v>
      </c>
      <c r="E52" s="34">
        <v>0</v>
      </c>
    </row>
    <row r="53" spans="2:5">
      <c r="B53" s="1" t="s">
        <v>173</v>
      </c>
      <c r="C53" s="1" t="s">
        <v>92</v>
      </c>
      <c r="D53" s="8" t="s">
        <v>95</v>
      </c>
      <c r="E53" s="34">
        <v>0</v>
      </c>
    </row>
    <row r="54" spans="2:5">
      <c r="B54" s="1" t="s">
        <v>173</v>
      </c>
      <c r="C54" s="1" t="s">
        <v>92</v>
      </c>
      <c r="D54" s="8" t="s">
        <v>90</v>
      </c>
      <c r="E54" s="34">
        <v>0</v>
      </c>
    </row>
    <row r="55" spans="2:5">
      <c r="B55" s="1" t="s">
        <v>173</v>
      </c>
      <c r="C55" s="1" t="s">
        <v>92</v>
      </c>
      <c r="D55" s="5" t="s">
        <v>144</v>
      </c>
      <c r="E55" s="34">
        <v>0</v>
      </c>
    </row>
    <row r="56" spans="2:5">
      <c r="B56" s="1" t="s">
        <v>173</v>
      </c>
      <c r="C56" s="1" t="s">
        <v>92</v>
      </c>
      <c r="D56" s="4" t="s">
        <v>89</v>
      </c>
      <c r="E56" s="34">
        <v>0</v>
      </c>
    </row>
    <row r="57" spans="2:5">
      <c r="B57" s="1" t="s">
        <v>173</v>
      </c>
      <c r="C57" s="1" t="s">
        <v>92</v>
      </c>
      <c r="D57" s="8" t="s">
        <v>246</v>
      </c>
      <c r="E57" s="34">
        <v>0</v>
      </c>
    </row>
    <row r="58" spans="2:5">
      <c r="B58" s="1" t="s">
        <v>173</v>
      </c>
      <c r="C58" s="1" t="s">
        <v>84</v>
      </c>
      <c r="D58" s="1" t="s">
        <v>248</v>
      </c>
      <c r="E58" s="34">
        <v>0</v>
      </c>
    </row>
    <row r="59" spans="2:5">
      <c r="B59" s="1" t="s">
        <v>172</v>
      </c>
      <c r="C59" s="1" t="s">
        <v>15</v>
      </c>
      <c r="D59" s="1" t="s">
        <v>16</v>
      </c>
      <c r="E59" s="34">
        <v>1</v>
      </c>
    </row>
    <row r="60" spans="2:5">
      <c r="B60" s="1" t="s">
        <v>172</v>
      </c>
      <c r="C60" s="1" t="s">
        <v>15</v>
      </c>
      <c r="D60" s="1" t="s">
        <v>97</v>
      </c>
      <c r="E60" s="34">
        <v>1</v>
      </c>
    </row>
    <row r="61" spans="2:5">
      <c r="B61" s="1" t="s">
        <v>172</v>
      </c>
      <c r="C61" s="1" t="s">
        <v>15</v>
      </c>
      <c r="D61" s="1" t="s">
        <v>104</v>
      </c>
      <c r="E61" s="34">
        <v>1</v>
      </c>
    </row>
    <row r="62" spans="2:5">
      <c r="B62" s="1" t="s">
        <v>172</v>
      </c>
      <c r="C62" s="1" t="s">
        <v>15</v>
      </c>
      <c r="D62" s="10" t="s">
        <v>83</v>
      </c>
      <c r="E62" s="34">
        <v>1</v>
      </c>
    </row>
    <row r="63" spans="2:5">
      <c r="B63" s="1" t="s">
        <v>172</v>
      </c>
      <c r="C63" s="1" t="s">
        <v>15</v>
      </c>
      <c r="D63" s="10" t="s">
        <v>88</v>
      </c>
      <c r="E63" s="34">
        <v>1</v>
      </c>
    </row>
    <row r="64" spans="2:5">
      <c r="B64" s="1" t="s">
        <v>172</v>
      </c>
      <c r="C64" s="1" t="s">
        <v>15</v>
      </c>
      <c r="D64" s="10" t="s">
        <v>99</v>
      </c>
      <c r="E64" s="34">
        <v>1</v>
      </c>
    </row>
    <row r="65" spans="2:5">
      <c r="B65" s="1" t="s">
        <v>172</v>
      </c>
      <c r="C65" s="1" t="s">
        <v>15</v>
      </c>
      <c r="D65" s="4" t="s">
        <v>106</v>
      </c>
      <c r="E65" s="34">
        <v>1</v>
      </c>
    </row>
    <row r="66" spans="2:5">
      <c r="B66" s="1" t="s">
        <v>172</v>
      </c>
      <c r="C66" s="1" t="s">
        <v>15</v>
      </c>
      <c r="D66" s="4" t="s">
        <v>98</v>
      </c>
      <c r="E66" s="34">
        <v>1</v>
      </c>
    </row>
    <row r="67" spans="2:5">
      <c r="B67" s="1" t="s">
        <v>172</v>
      </c>
      <c r="C67" s="1" t="s">
        <v>15</v>
      </c>
      <c r="D67" s="4" t="s">
        <v>105</v>
      </c>
      <c r="E67" s="34">
        <v>1</v>
      </c>
    </row>
    <row r="68" spans="2:5">
      <c r="B68" s="1" t="s">
        <v>172</v>
      </c>
      <c r="C68" s="1" t="s">
        <v>15</v>
      </c>
      <c r="D68" s="8" t="s">
        <v>251</v>
      </c>
      <c r="E68" s="34">
        <v>1</v>
      </c>
    </row>
    <row r="69" spans="2:5">
      <c r="B69" s="1" t="s">
        <v>173</v>
      </c>
      <c r="C69" s="1" t="s">
        <v>91</v>
      </c>
      <c r="D69" s="8" t="s">
        <v>273</v>
      </c>
      <c r="E69" s="34">
        <v>0</v>
      </c>
    </row>
    <row r="70" spans="2:5">
      <c r="B70" s="1" t="s">
        <v>173</v>
      </c>
      <c r="C70" s="1" t="s">
        <v>91</v>
      </c>
      <c r="D70" s="8" t="s">
        <v>274</v>
      </c>
      <c r="E70" s="34">
        <v>0</v>
      </c>
    </row>
    <row r="71" spans="2:5">
      <c r="B71" s="1" t="s">
        <v>173</v>
      </c>
      <c r="C71" s="1" t="s">
        <v>91</v>
      </c>
      <c r="D71" s="8" t="s">
        <v>275</v>
      </c>
      <c r="E71" s="34">
        <v>0</v>
      </c>
    </row>
    <row r="72" spans="2:5">
      <c r="B72" s="1" t="s">
        <v>173</v>
      </c>
      <c r="C72" s="1" t="s">
        <v>91</v>
      </c>
      <c r="D72" s="8" t="s">
        <v>276</v>
      </c>
      <c r="E72" s="34">
        <v>0</v>
      </c>
    </row>
    <row r="73" spans="2:5">
      <c r="B73" s="1" t="s">
        <v>173</v>
      </c>
      <c r="C73" s="1" t="s">
        <v>91</v>
      </c>
      <c r="D73" s="8" t="s">
        <v>138</v>
      </c>
      <c r="E73" s="34">
        <v>0</v>
      </c>
    </row>
    <row r="74" spans="2:5">
      <c r="B74" s="1" t="s">
        <v>172</v>
      </c>
      <c r="C74" s="1" t="s">
        <v>91</v>
      </c>
      <c r="D74" s="1" t="s">
        <v>238</v>
      </c>
      <c r="E74" s="34">
        <v>0</v>
      </c>
    </row>
    <row r="75" spans="2:5">
      <c r="B75" s="1" t="s">
        <v>172</v>
      </c>
      <c r="C75" s="1" t="s">
        <v>91</v>
      </c>
      <c r="D75" s="1" t="s">
        <v>239</v>
      </c>
      <c r="E75" s="34">
        <v>1</v>
      </c>
    </row>
    <row r="76" spans="2:5">
      <c r="B76" s="1" t="s">
        <v>172</v>
      </c>
      <c r="C76" s="1" t="s">
        <v>91</v>
      </c>
      <c r="D76" s="52" t="s">
        <v>120</v>
      </c>
      <c r="E76" s="34">
        <v>0</v>
      </c>
    </row>
    <row r="77" spans="2:5">
      <c r="B77" s="1" t="s">
        <v>172</v>
      </c>
      <c r="C77" s="1" t="s">
        <v>91</v>
      </c>
      <c r="D77" s="52" t="s">
        <v>137</v>
      </c>
      <c r="E77" s="34">
        <v>0</v>
      </c>
    </row>
    <row r="78" spans="2:5">
      <c r="B78" s="1" t="s">
        <v>172</v>
      </c>
      <c r="C78" s="1" t="s">
        <v>91</v>
      </c>
      <c r="D78" s="1" t="s">
        <v>133</v>
      </c>
      <c r="E78" s="34">
        <v>0</v>
      </c>
    </row>
    <row r="79" spans="2:5">
      <c r="B79" s="1" t="s">
        <v>172</v>
      </c>
      <c r="C79" s="1" t="s">
        <v>91</v>
      </c>
      <c r="D79" s="1" t="s">
        <v>134</v>
      </c>
      <c r="E79" s="34">
        <v>0</v>
      </c>
    </row>
    <row r="80" spans="2:5">
      <c r="B80" s="1" t="s">
        <v>172</v>
      </c>
      <c r="C80" s="1" t="s">
        <v>91</v>
      </c>
      <c r="D80" s="1" t="s">
        <v>233</v>
      </c>
      <c r="E80" s="34">
        <v>0</v>
      </c>
    </row>
    <row r="81" spans="2:5">
      <c r="B81" s="1" t="s">
        <v>172</v>
      </c>
      <c r="C81" s="1" t="s">
        <v>91</v>
      </c>
      <c r="D81" s="1" t="s">
        <v>234</v>
      </c>
      <c r="E81" s="34">
        <v>1</v>
      </c>
    </row>
    <row r="82" spans="2:5">
      <c r="B82" s="1" t="s">
        <v>172</v>
      </c>
      <c r="C82" s="1" t="s">
        <v>91</v>
      </c>
      <c r="D82" s="1" t="s">
        <v>136</v>
      </c>
      <c r="E82" s="34">
        <v>0</v>
      </c>
    </row>
    <row r="83" spans="2:5">
      <c r="B83" s="1" t="s">
        <v>172</v>
      </c>
      <c r="C83" s="1" t="s">
        <v>91</v>
      </c>
      <c r="D83" s="1" t="s">
        <v>135</v>
      </c>
      <c r="E83" s="34">
        <v>0</v>
      </c>
    </row>
    <row r="84" spans="2:5">
      <c r="B84" s="1" t="s">
        <v>172</v>
      </c>
      <c r="C84" s="1" t="s">
        <v>91</v>
      </c>
      <c r="D84" s="1" t="s">
        <v>236</v>
      </c>
      <c r="E84" s="34">
        <v>0</v>
      </c>
    </row>
    <row r="85" spans="2:5">
      <c r="B85" s="1" t="s">
        <v>172</v>
      </c>
      <c r="C85" s="1" t="s">
        <v>91</v>
      </c>
      <c r="D85" s="1" t="s">
        <v>235</v>
      </c>
      <c r="E85" s="34">
        <v>1</v>
      </c>
    </row>
    <row r="86" spans="2:5">
      <c r="B86" s="1" t="s">
        <v>172</v>
      </c>
      <c r="C86" s="1" t="s">
        <v>91</v>
      </c>
      <c r="D86" s="1" t="s">
        <v>240</v>
      </c>
      <c r="E86" s="34">
        <v>0</v>
      </c>
    </row>
    <row r="87" spans="2:5">
      <c r="B87" s="1" t="s">
        <v>172</v>
      </c>
      <c r="C87" s="1" t="s">
        <v>91</v>
      </c>
      <c r="D87" s="1" t="s">
        <v>237</v>
      </c>
      <c r="E87" s="34">
        <v>1</v>
      </c>
    </row>
    <row r="88" spans="2:5">
      <c r="B88" s="1" t="s">
        <v>172</v>
      </c>
      <c r="C88" s="1" t="s">
        <v>91</v>
      </c>
      <c r="D88" s="1" t="s">
        <v>162</v>
      </c>
      <c r="E88" s="34">
        <v>0</v>
      </c>
    </row>
    <row r="89" spans="2:5">
      <c r="B89" s="1" t="s">
        <v>172</v>
      </c>
      <c r="C89" s="1" t="s">
        <v>91</v>
      </c>
      <c r="D89" s="1" t="s">
        <v>138</v>
      </c>
      <c r="E89" s="34">
        <v>0</v>
      </c>
    </row>
    <row r="90" spans="2:5">
      <c r="B90" s="1" t="s">
        <v>172</v>
      </c>
      <c r="C90" s="1" t="s">
        <v>91</v>
      </c>
      <c r="D90" s="1" t="s">
        <v>147</v>
      </c>
      <c r="E90" s="34">
        <v>0</v>
      </c>
    </row>
    <row r="91" spans="2:5">
      <c r="B91" s="1" t="s">
        <v>172</v>
      </c>
      <c r="C91" s="1" t="s">
        <v>91</v>
      </c>
      <c r="D91" s="1" t="s">
        <v>140</v>
      </c>
      <c r="E91" s="34">
        <v>0</v>
      </c>
    </row>
    <row r="92" spans="2:5">
      <c r="B92" s="1" t="s">
        <v>172</v>
      </c>
      <c r="C92" s="1" t="s">
        <v>91</v>
      </c>
      <c r="D92" s="1" t="s">
        <v>250</v>
      </c>
      <c r="E92" s="34">
        <v>0</v>
      </c>
    </row>
    <row r="93" spans="2:5">
      <c r="B93" s="1" t="s">
        <v>172</v>
      </c>
      <c r="C93" s="1" t="s">
        <v>91</v>
      </c>
      <c r="D93" s="1" t="s">
        <v>247</v>
      </c>
      <c r="E93" s="34">
        <v>0</v>
      </c>
    </row>
    <row r="94" spans="2:5">
      <c r="B94" s="1" t="s">
        <v>172</v>
      </c>
      <c r="C94" s="1" t="s">
        <v>87</v>
      </c>
      <c r="D94" s="12" t="s">
        <v>145</v>
      </c>
      <c r="E94" s="34">
        <v>0</v>
      </c>
    </row>
    <row r="95" spans="2:5">
      <c r="B95" s="1" t="s">
        <v>172</v>
      </c>
      <c r="C95" s="1" t="s">
        <v>87</v>
      </c>
      <c r="D95" s="12" t="s">
        <v>146</v>
      </c>
      <c r="E95" s="34">
        <v>0</v>
      </c>
    </row>
    <row r="96" spans="2:5">
      <c r="B96" s="1" t="s">
        <v>172</v>
      </c>
      <c r="C96" s="1" t="s">
        <v>87</v>
      </c>
      <c r="D96" s="12" t="s">
        <v>242</v>
      </c>
      <c r="E96" s="34">
        <v>0</v>
      </c>
    </row>
    <row r="97" spans="2:5">
      <c r="B97" s="1" t="s">
        <v>172</v>
      </c>
      <c r="C97" s="1" t="s">
        <v>87</v>
      </c>
      <c r="D97" s="12" t="s">
        <v>243</v>
      </c>
      <c r="E97" s="34">
        <v>0</v>
      </c>
    </row>
    <row r="98" spans="2:5">
      <c r="B98" s="1" t="s">
        <v>172</v>
      </c>
      <c r="C98" s="1" t="s">
        <v>87</v>
      </c>
      <c r="D98" s="12" t="s">
        <v>244</v>
      </c>
      <c r="E98" s="34">
        <v>0</v>
      </c>
    </row>
    <row r="99" spans="2:5">
      <c r="B99" s="1" t="s">
        <v>172</v>
      </c>
      <c r="C99" s="1" t="s">
        <v>87</v>
      </c>
      <c r="D99" s="12" t="s">
        <v>245</v>
      </c>
      <c r="E99" s="34">
        <v>0</v>
      </c>
    </row>
    <row r="100" spans="2:5">
      <c r="B100" s="1" t="s">
        <v>172</v>
      </c>
      <c r="C100" s="1" t="s">
        <v>87</v>
      </c>
      <c r="D100" s="9" t="s">
        <v>249</v>
      </c>
      <c r="E100" s="34">
        <v>0</v>
      </c>
    </row>
    <row r="101" spans="2:5">
      <c r="B101" s="1" t="s">
        <v>172</v>
      </c>
      <c r="C101" s="1" t="s">
        <v>93</v>
      </c>
      <c r="D101" s="1" t="s">
        <v>102</v>
      </c>
      <c r="E101" s="34">
        <v>0</v>
      </c>
    </row>
    <row r="102" spans="2:5">
      <c r="B102" s="1" t="s">
        <v>172</v>
      </c>
      <c r="C102" s="1" t="s">
        <v>93</v>
      </c>
      <c r="D102" s="1" t="s">
        <v>103</v>
      </c>
      <c r="E102" s="34">
        <v>0</v>
      </c>
    </row>
    <row r="103" spans="2:5">
      <c r="B103" s="1" t="s">
        <v>172</v>
      </c>
      <c r="C103" s="1" t="s">
        <v>93</v>
      </c>
      <c r="D103" s="1" t="s">
        <v>139</v>
      </c>
      <c r="E103" s="34">
        <v>0</v>
      </c>
    </row>
    <row r="104" spans="2:5">
      <c r="B104" s="1" t="s">
        <v>172</v>
      </c>
      <c r="C104" s="1" t="s">
        <v>93</v>
      </c>
      <c r="D104" s="1" t="s">
        <v>129</v>
      </c>
      <c r="E104" s="34">
        <v>0</v>
      </c>
    </row>
    <row r="105" spans="2:5">
      <c r="B105" s="1" t="s">
        <v>172</v>
      </c>
      <c r="C105" s="1" t="s">
        <v>93</v>
      </c>
      <c r="D105" s="1" t="s">
        <v>132</v>
      </c>
      <c r="E105" s="34">
        <v>0</v>
      </c>
    </row>
    <row r="106" spans="2:5">
      <c r="B106" s="1" t="s">
        <v>172</v>
      </c>
      <c r="C106" s="1" t="s">
        <v>93</v>
      </c>
      <c r="D106" s="1" t="s">
        <v>130</v>
      </c>
      <c r="E106" s="34">
        <v>0</v>
      </c>
    </row>
    <row r="107" spans="2:5">
      <c r="B107" s="1" t="s">
        <v>172</v>
      </c>
      <c r="C107" s="1" t="s">
        <v>94</v>
      </c>
      <c r="D107" s="1" t="s">
        <v>85</v>
      </c>
      <c r="E107" s="34">
        <v>1</v>
      </c>
    </row>
    <row r="108" spans="2:5">
      <c r="B108" s="1" t="s">
        <v>172</v>
      </c>
      <c r="C108" s="1" t="s">
        <v>94</v>
      </c>
      <c r="D108" s="1" t="s">
        <v>86</v>
      </c>
      <c r="E108" s="34">
        <v>0</v>
      </c>
    </row>
    <row r="109" spans="2:5">
      <c r="B109" s="1" t="s">
        <v>172</v>
      </c>
      <c r="C109" s="1" t="s">
        <v>94</v>
      </c>
      <c r="D109" s="1" t="s">
        <v>96</v>
      </c>
      <c r="E109" s="34">
        <v>0</v>
      </c>
    </row>
    <row r="110" spans="2:5">
      <c r="B110" s="1" t="s">
        <v>172</v>
      </c>
      <c r="C110" s="1" t="s">
        <v>94</v>
      </c>
      <c r="D110" s="1" t="s">
        <v>100</v>
      </c>
      <c r="E110" s="34">
        <v>0</v>
      </c>
    </row>
    <row r="111" spans="2:5">
      <c r="B111" s="1" t="s">
        <v>172</v>
      </c>
      <c r="C111" s="1" t="s">
        <v>94</v>
      </c>
      <c r="D111" s="1" t="s">
        <v>101</v>
      </c>
      <c r="E111" s="34">
        <v>0</v>
      </c>
    </row>
    <row r="112" spans="2:5">
      <c r="B112" s="1" t="s">
        <v>172</v>
      </c>
      <c r="C112" s="1" t="s">
        <v>94</v>
      </c>
      <c r="D112" s="1" t="s">
        <v>141</v>
      </c>
      <c r="E112" s="34">
        <v>0</v>
      </c>
    </row>
    <row r="113" spans="2:5">
      <c r="B113" s="1" t="s">
        <v>172</v>
      </c>
      <c r="C113" s="1" t="s">
        <v>94</v>
      </c>
      <c r="D113" s="1" t="s">
        <v>131</v>
      </c>
      <c r="E113" s="34">
        <v>0</v>
      </c>
    </row>
    <row r="114" spans="2:5">
      <c r="B114" s="1" t="s">
        <v>172</v>
      </c>
      <c r="C114" s="1" t="s">
        <v>92</v>
      </c>
      <c r="D114" s="8" t="s">
        <v>95</v>
      </c>
      <c r="E114" s="34">
        <v>0</v>
      </c>
    </row>
    <row r="115" spans="2:5">
      <c r="B115" s="1" t="s">
        <v>172</v>
      </c>
      <c r="C115" s="1" t="s">
        <v>92</v>
      </c>
      <c r="D115" s="8" t="s">
        <v>90</v>
      </c>
      <c r="E115" s="34">
        <v>0</v>
      </c>
    </row>
    <row r="116" spans="2:5">
      <c r="B116" s="1" t="s">
        <v>172</v>
      </c>
      <c r="C116" s="1" t="s">
        <v>92</v>
      </c>
      <c r="D116" s="5" t="s">
        <v>144</v>
      </c>
      <c r="E116" s="34">
        <v>0</v>
      </c>
    </row>
    <row r="117" spans="2:5">
      <c r="B117" s="1" t="s">
        <v>172</v>
      </c>
      <c r="C117" s="1" t="s">
        <v>92</v>
      </c>
      <c r="D117" s="4" t="s">
        <v>89</v>
      </c>
      <c r="E117" s="34">
        <v>0</v>
      </c>
    </row>
    <row r="118" spans="2:5">
      <c r="B118" s="1" t="s">
        <v>172</v>
      </c>
      <c r="C118" s="1" t="s">
        <v>92</v>
      </c>
      <c r="D118" s="8" t="s">
        <v>246</v>
      </c>
      <c r="E118" s="34">
        <v>0</v>
      </c>
    </row>
    <row r="119" spans="2:5">
      <c r="B119" s="1" t="s">
        <v>172</v>
      </c>
      <c r="C119" s="1" t="s">
        <v>84</v>
      </c>
      <c r="D119" s="1" t="s">
        <v>248</v>
      </c>
      <c r="E119" s="34">
        <v>0</v>
      </c>
    </row>
    <row r="120" spans="2:5">
      <c r="B120" s="1" t="s">
        <v>161</v>
      </c>
      <c r="C120" s="1" t="s">
        <v>15</v>
      </c>
      <c r="D120" s="1" t="s">
        <v>16</v>
      </c>
      <c r="E120" s="34">
        <v>1</v>
      </c>
    </row>
    <row r="121" spans="2:5">
      <c r="B121" s="1" t="s">
        <v>161</v>
      </c>
      <c r="C121" s="1" t="s">
        <v>15</v>
      </c>
      <c r="D121" s="1" t="s">
        <v>97</v>
      </c>
      <c r="E121" s="34">
        <v>1</v>
      </c>
    </row>
    <row r="122" spans="2:5">
      <c r="B122" s="1" t="s">
        <v>161</v>
      </c>
      <c r="C122" s="1" t="s">
        <v>15</v>
      </c>
      <c r="D122" s="1" t="s">
        <v>104</v>
      </c>
      <c r="E122" s="34">
        <v>1</v>
      </c>
    </row>
    <row r="123" spans="2:5">
      <c r="B123" s="1" t="s">
        <v>161</v>
      </c>
      <c r="C123" s="1" t="s">
        <v>15</v>
      </c>
      <c r="D123" s="10" t="s">
        <v>83</v>
      </c>
      <c r="E123" s="34">
        <v>1</v>
      </c>
    </row>
    <row r="124" spans="2:5">
      <c r="B124" s="1" t="s">
        <v>161</v>
      </c>
      <c r="C124" s="1" t="s">
        <v>15</v>
      </c>
      <c r="D124" s="10" t="s">
        <v>88</v>
      </c>
      <c r="E124" s="34">
        <v>1</v>
      </c>
    </row>
    <row r="125" spans="2:5">
      <c r="B125" s="1" t="s">
        <v>161</v>
      </c>
      <c r="C125" s="1" t="s">
        <v>15</v>
      </c>
      <c r="D125" s="10" t="s">
        <v>99</v>
      </c>
      <c r="E125" s="34">
        <v>1</v>
      </c>
    </row>
    <row r="126" spans="2:5">
      <c r="B126" s="1" t="s">
        <v>161</v>
      </c>
      <c r="C126" s="1" t="s">
        <v>15</v>
      </c>
      <c r="D126" s="4" t="s">
        <v>106</v>
      </c>
      <c r="E126" s="34">
        <v>1</v>
      </c>
    </row>
    <row r="127" spans="2:5">
      <c r="B127" s="1" t="s">
        <v>161</v>
      </c>
      <c r="C127" s="1" t="s">
        <v>15</v>
      </c>
      <c r="D127" s="4" t="s">
        <v>98</v>
      </c>
      <c r="E127" s="34">
        <v>1</v>
      </c>
    </row>
    <row r="128" spans="2:5">
      <c r="B128" s="1" t="s">
        <v>161</v>
      </c>
      <c r="C128" s="1" t="s">
        <v>15</v>
      </c>
      <c r="D128" s="4" t="s">
        <v>105</v>
      </c>
      <c r="E128" s="34">
        <v>1</v>
      </c>
    </row>
    <row r="129" spans="2:5">
      <c r="B129" s="1" t="s">
        <v>161</v>
      </c>
      <c r="C129" s="1" t="s">
        <v>15</v>
      </c>
      <c r="D129" s="8" t="s">
        <v>251</v>
      </c>
      <c r="E129" s="34">
        <v>1</v>
      </c>
    </row>
    <row r="130" spans="2:5">
      <c r="B130" s="1" t="s">
        <v>172</v>
      </c>
      <c r="C130" s="1" t="s">
        <v>91</v>
      </c>
      <c r="D130" s="8" t="s">
        <v>273</v>
      </c>
      <c r="E130" s="34">
        <v>0</v>
      </c>
    </row>
    <row r="131" spans="2:5">
      <c r="B131" s="1" t="s">
        <v>172</v>
      </c>
      <c r="C131" s="1" t="s">
        <v>91</v>
      </c>
      <c r="D131" s="8" t="s">
        <v>274</v>
      </c>
      <c r="E131" s="34">
        <v>0</v>
      </c>
    </row>
    <row r="132" spans="2:5">
      <c r="B132" s="1" t="s">
        <v>172</v>
      </c>
      <c r="C132" s="1" t="s">
        <v>91</v>
      </c>
      <c r="D132" s="8" t="s">
        <v>275</v>
      </c>
      <c r="E132" s="34">
        <v>0</v>
      </c>
    </row>
    <row r="133" spans="2:5">
      <c r="B133" s="1" t="s">
        <v>172</v>
      </c>
      <c r="C133" s="1" t="s">
        <v>91</v>
      </c>
      <c r="D133" s="8" t="s">
        <v>276</v>
      </c>
      <c r="E133" s="34">
        <v>0</v>
      </c>
    </row>
    <row r="134" spans="2:5">
      <c r="B134" s="1" t="s">
        <v>172</v>
      </c>
      <c r="C134" s="1" t="s">
        <v>91</v>
      </c>
      <c r="D134" s="8" t="s">
        <v>138</v>
      </c>
      <c r="E134" s="34">
        <v>0</v>
      </c>
    </row>
    <row r="135" spans="2:5">
      <c r="B135" s="1" t="s">
        <v>161</v>
      </c>
      <c r="C135" s="1" t="s">
        <v>91</v>
      </c>
      <c r="D135" s="1" t="s">
        <v>238</v>
      </c>
      <c r="E135" s="34">
        <v>0</v>
      </c>
    </row>
    <row r="136" spans="2:5">
      <c r="B136" s="1" t="s">
        <v>161</v>
      </c>
      <c r="C136" s="1" t="s">
        <v>91</v>
      </c>
      <c r="D136" s="1" t="s">
        <v>239</v>
      </c>
      <c r="E136" s="34">
        <v>0</v>
      </c>
    </row>
    <row r="137" spans="2:5">
      <c r="B137" s="1" t="s">
        <v>161</v>
      </c>
      <c r="C137" s="1" t="s">
        <v>91</v>
      </c>
      <c r="D137" s="52" t="s">
        <v>120</v>
      </c>
      <c r="E137" s="34">
        <v>0</v>
      </c>
    </row>
    <row r="138" spans="2:5">
      <c r="B138" s="1" t="s">
        <v>161</v>
      </c>
      <c r="C138" s="1" t="s">
        <v>91</v>
      </c>
      <c r="D138" s="52" t="s">
        <v>137</v>
      </c>
      <c r="E138" s="34">
        <v>0</v>
      </c>
    </row>
    <row r="139" spans="2:5">
      <c r="B139" s="1" t="s">
        <v>161</v>
      </c>
      <c r="C139" s="1" t="s">
        <v>91</v>
      </c>
      <c r="D139" s="1" t="s">
        <v>133</v>
      </c>
      <c r="E139" s="34">
        <v>0</v>
      </c>
    </row>
    <row r="140" spans="2:5">
      <c r="B140" s="1" t="s">
        <v>161</v>
      </c>
      <c r="C140" s="1" t="s">
        <v>91</v>
      </c>
      <c r="D140" s="1" t="s">
        <v>134</v>
      </c>
      <c r="E140" s="34">
        <v>0</v>
      </c>
    </row>
    <row r="141" spans="2:5">
      <c r="B141" s="1" t="s">
        <v>161</v>
      </c>
      <c r="C141" s="1" t="s">
        <v>91</v>
      </c>
      <c r="D141" s="1" t="s">
        <v>233</v>
      </c>
      <c r="E141" s="34">
        <v>0</v>
      </c>
    </row>
    <row r="142" spans="2:5">
      <c r="B142" s="1" t="s">
        <v>161</v>
      </c>
      <c r="C142" s="1" t="s">
        <v>91</v>
      </c>
      <c r="D142" s="1" t="s">
        <v>234</v>
      </c>
      <c r="E142" s="34">
        <v>0</v>
      </c>
    </row>
    <row r="143" spans="2:5">
      <c r="B143" s="1" t="s">
        <v>161</v>
      </c>
      <c r="C143" s="1" t="s">
        <v>91</v>
      </c>
      <c r="D143" s="1" t="s">
        <v>136</v>
      </c>
      <c r="E143" s="34">
        <v>0</v>
      </c>
    </row>
    <row r="144" spans="2:5">
      <c r="B144" s="1" t="s">
        <v>161</v>
      </c>
      <c r="C144" s="1" t="s">
        <v>91</v>
      </c>
      <c r="D144" s="1" t="s">
        <v>135</v>
      </c>
      <c r="E144" s="34">
        <v>0</v>
      </c>
    </row>
    <row r="145" spans="2:5">
      <c r="B145" s="1" t="s">
        <v>161</v>
      </c>
      <c r="C145" s="1" t="s">
        <v>91</v>
      </c>
      <c r="D145" s="1" t="s">
        <v>236</v>
      </c>
      <c r="E145" s="34">
        <v>0</v>
      </c>
    </row>
    <row r="146" spans="2:5">
      <c r="B146" s="1" t="s">
        <v>161</v>
      </c>
      <c r="C146" s="1" t="s">
        <v>91</v>
      </c>
      <c r="D146" s="1" t="s">
        <v>235</v>
      </c>
      <c r="E146" s="34">
        <v>0</v>
      </c>
    </row>
    <row r="147" spans="2:5">
      <c r="B147" s="1" t="s">
        <v>161</v>
      </c>
      <c r="C147" s="1" t="s">
        <v>91</v>
      </c>
      <c r="D147" s="1" t="s">
        <v>240</v>
      </c>
      <c r="E147" s="34">
        <v>0</v>
      </c>
    </row>
    <row r="148" spans="2:5">
      <c r="B148" s="1" t="s">
        <v>161</v>
      </c>
      <c r="C148" s="1" t="s">
        <v>91</v>
      </c>
      <c r="D148" s="1" t="s">
        <v>237</v>
      </c>
      <c r="E148" s="34">
        <v>0</v>
      </c>
    </row>
    <row r="149" spans="2:5">
      <c r="B149" s="1" t="s">
        <v>161</v>
      </c>
      <c r="C149" s="1" t="s">
        <v>91</v>
      </c>
      <c r="D149" s="1" t="s">
        <v>162</v>
      </c>
      <c r="E149" s="34">
        <v>0</v>
      </c>
    </row>
    <row r="150" spans="2:5">
      <c r="B150" s="1" t="s">
        <v>161</v>
      </c>
      <c r="C150" s="1" t="s">
        <v>91</v>
      </c>
      <c r="D150" s="1" t="s">
        <v>138</v>
      </c>
      <c r="E150" s="34">
        <v>0</v>
      </c>
    </row>
    <row r="151" spans="2:5">
      <c r="B151" s="1" t="s">
        <v>161</v>
      </c>
      <c r="C151" s="1" t="s">
        <v>91</v>
      </c>
      <c r="D151" s="1" t="s">
        <v>147</v>
      </c>
      <c r="E151" s="34">
        <v>0</v>
      </c>
    </row>
    <row r="152" spans="2:5">
      <c r="B152" s="1" t="s">
        <v>161</v>
      </c>
      <c r="C152" s="1" t="s">
        <v>91</v>
      </c>
      <c r="D152" s="1" t="s">
        <v>140</v>
      </c>
      <c r="E152" s="34">
        <v>0</v>
      </c>
    </row>
    <row r="153" spans="2:5">
      <c r="B153" s="1" t="s">
        <v>161</v>
      </c>
      <c r="C153" s="1" t="s">
        <v>91</v>
      </c>
      <c r="D153" s="1" t="s">
        <v>250</v>
      </c>
      <c r="E153" s="34">
        <v>0</v>
      </c>
    </row>
    <row r="154" spans="2:5">
      <c r="B154" s="1" t="s">
        <v>161</v>
      </c>
      <c r="C154" s="1" t="s">
        <v>91</v>
      </c>
      <c r="D154" s="1" t="s">
        <v>247</v>
      </c>
      <c r="E154" s="34">
        <v>0</v>
      </c>
    </row>
    <row r="155" spans="2:5">
      <c r="B155" s="1" t="s">
        <v>161</v>
      </c>
      <c r="C155" s="1" t="s">
        <v>87</v>
      </c>
      <c r="D155" s="12" t="s">
        <v>145</v>
      </c>
      <c r="E155" s="34">
        <v>0</v>
      </c>
    </row>
    <row r="156" spans="2:5">
      <c r="B156" s="1" t="s">
        <v>161</v>
      </c>
      <c r="C156" s="1" t="s">
        <v>87</v>
      </c>
      <c r="D156" s="12" t="s">
        <v>146</v>
      </c>
      <c r="E156" s="34">
        <v>0</v>
      </c>
    </row>
    <row r="157" spans="2:5">
      <c r="B157" s="1" t="s">
        <v>161</v>
      </c>
      <c r="C157" s="1" t="s">
        <v>87</v>
      </c>
      <c r="D157" s="12" t="s">
        <v>242</v>
      </c>
      <c r="E157" s="34">
        <v>0</v>
      </c>
    </row>
    <row r="158" spans="2:5">
      <c r="B158" s="1" t="s">
        <v>161</v>
      </c>
      <c r="C158" s="1" t="s">
        <v>87</v>
      </c>
      <c r="D158" s="12" t="s">
        <v>243</v>
      </c>
      <c r="E158" s="34">
        <v>0</v>
      </c>
    </row>
    <row r="159" spans="2:5">
      <c r="B159" s="1" t="s">
        <v>161</v>
      </c>
      <c r="C159" s="1" t="s">
        <v>87</v>
      </c>
      <c r="D159" s="12" t="s">
        <v>244</v>
      </c>
      <c r="E159" s="34">
        <v>0</v>
      </c>
    </row>
    <row r="160" spans="2:5">
      <c r="B160" s="1" t="s">
        <v>161</v>
      </c>
      <c r="C160" s="1" t="s">
        <v>87</v>
      </c>
      <c r="D160" s="12" t="s">
        <v>245</v>
      </c>
      <c r="E160" s="34">
        <v>0</v>
      </c>
    </row>
    <row r="161" spans="2:5">
      <c r="B161" s="1" t="s">
        <v>161</v>
      </c>
      <c r="C161" s="1" t="s">
        <v>87</v>
      </c>
      <c r="D161" s="9" t="s">
        <v>249</v>
      </c>
      <c r="E161" s="34">
        <v>0</v>
      </c>
    </row>
    <row r="162" spans="2:5">
      <c r="B162" s="1" t="s">
        <v>161</v>
      </c>
      <c r="C162" s="1" t="s">
        <v>93</v>
      </c>
      <c r="D162" s="1" t="s">
        <v>102</v>
      </c>
      <c r="E162" s="34">
        <v>0</v>
      </c>
    </row>
    <row r="163" spans="2:5">
      <c r="B163" s="1" t="s">
        <v>161</v>
      </c>
      <c r="C163" s="1" t="s">
        <v>93</v>
      </c>
      <c r="D163" s="1" t="s">
        <v>103</v>
      </c>
      <c r="E163" s="34">
        <v>0</v>
      </c>
    </row>
    <row r="164" spans="2:5">
      <c r="B164" s="1" t="s">
        <v>161</v>
      </c>
      <c r="C164" s="1" t="s">
        <v>93</v>
      </c>
      <c r="D164" s="1" t="s">
        <v>139</v>
      </c>
      <c r="E164" s="34">
        <v>0</v>
      </c>
    </row>
    <row r="165" spans="2:5">
      <c r="B165" s="1" t="s">
        <v>161</v>
      </c>
      <c r="C165" s="1" t="s">
        <v>93</v>
      </c>
      <c r="D165" s="1" t="s">
        <v>129</v>
      </c>
      <c r="E165" s="34">
        <v>0</v>
      </c>
    </row>
    <row r="166" spans="2:5">
      <c r="B166" s="1" t="s">
        <v>161</v>
      </c>
      <c r="C166" s="1" t="s">
        <v>93</v>
      </c>
      <c r="D166" s="1" t="s">
        <v>132</v>
      </c>
      <c r="E166" s="34">
        <v>0</v>
      </c>
    </row>
    <row r="167" spans="2:5">
      <c r="B167" s="1" t="s">
        <v>161</v>
      </c>
      <c r="C167" s="1" t="s">
        <v>93</v>
      </c>
      <c r="D167" s="1" t="s">
        <v>130</v>
      </c>
      <c r="E167" s="34">
        <v>0</v>
      </c>
    </row>
    <row r="168" spans="2:5">
      <c r="B168" s="1" t="s">
        <v>161</v>
      </c>
      <c r="C168" s="1" t="s">
        <v>94</v>
      </c>
      <c r="D168" s="1" t="s">
        <v>85</v>
      </c>
      <c r="E168" s="34">
        <v>1</v>
      </c>
    </row>
    <row r="169" spans="2:5">
      <c r="B169" s="1" t="s">
        <v>161</v>
      </c>
      <c r="C169" s="1" t="s">
        <v>94</v>
      </c>
      <c r="D169" s="1" t="s">
        <v>86</v>
      </c>
      <c r="E169" s="34">
        <v>0</v>
      </c>
    </row>
    <row r="170" spans="2:5">
      <c r="B170" s="1" t="s">
        <v>161</v>
      </c>
      <c r="C170" s="1" t="s">
        <v>94</v>
      </c>
      <c r="D170" s="1" t="s">
        <v>96</v>
      </c>
      <c r="E170" s="34">
        <v>0</v>
      </c>
    </row>
    <row r="171" spans="2:5">
      <c r="B171" s="1" t="s">
        <v>161</v>
      </c>
      <c r="C171" s="1" t="s">
        <v>94</v>
      </c>
      <c r="D171" s="1" t="s">
        <v>100</v>
      </c>
      <c r="E171" s="34">
        <v>0</v>
      </c>
    </row>
    <row r="172" spans="2:5">
      <c r="B172" s="1" t="s">
        <v>161</v>
      </c>
      <c r="C172" s="1" t="s">
        <v>94</v>
      </c>
      <c r="D172" s="1" t="s">
        <v>101</v>
      </c>
      <c r="E172" s="34">
        <v>0</v>
      </c>
    </row>
    <row r="173" spans="2:5">
      <c r="B173" s="1" t="s">
        <v>161</v>
      </c>
      <c r="C173" s="1" t="s">
        <v>94</v>
      </c>
      <c r="D173" s="1" t="s">
        <v>141</v>
      </c>
      <c r="E173" s="34">
        <v>0</v>
      </c>
    </row>
    <row r="174" spans="2:5">
      <c r="B174" s="1" t="s">
        <v>161</v>
      </c>
      <c r="C174" s="1" t="s">
        <v>94</v>
      </c>
      <c r="D174" s="1" t="s">
        <v>131</v>
      </c>
      <c r="E174" s="34">
        <v>0</v>
      </c>
    </row>
    <row r="175" spans="2:5">
      <c r="B175" s="1" t="s">
        <v>161</v>
      </c>
      <c r="C175" s="1" t="s">
        <v>92</v>
      </c>
      <c r="D175" s="8" t="s">
        <v>95</v>
      </c>
      <c r="E175" s="34">
        <v>0</v>
      </c>
    </row>
    <row r="176" spans="2:5">
      <c r="B176" s="1" t="s">
        <v>161</v>
      </c>
      <c r="C176" s="1" t="s">
        <v>92</v>
      </c>
      <c r="D176" s="8" t="s">
        <v>90</v>
      </c>
      <c r="E176" s="34">
        <v>0</v>
      </c>
    </row>
    <row r="177" spans="2:5">
      <c r="B177" s="1" t="s">
        <v>161</v>
      </c>
      <c r="C177" s="1" t="s">
        <v>92</v>
      </c>
      <c r="D177" s="5" t="s">
        <v>144</v>
      </c>
      <c r="E177" s="34">
        <v>0</v>
      </c>
    </row>
    <row r="178" spans="2:5">
      <c r="B178" s="1" t="s">
        <v>161</v>
      </c>
      <c r="C178" s="1" t="s">
        <v>92</v>
      </c>
      <c r="D178" s="4" t="s">
        <v>89</v>
      </c>
      <c r="E178" s="34">
        <v>0</v>
      </c>
    </row>
    <row r="179" spans="2:5">
      <c r="B179" s="1" t="s">
        <v>161</v>
      </c>
      <c r="C179" s="1" t="s">
        <v>92</v>
      </c>
      <c r="D179" s="8" t="s">
        <v>246</v>
      </c>
      <c r="E179" s="34">
        <v>0</v>
      </c>
    </row>
    <row r="180" spans="2:5">
      <c r="B180" s="1" t="s">
        <v>161</v>
      </c>
      <c r="C180" s="1" t="s">
        <v>84</v>
      </c>
      <c r="D180" s="1" t="s">
        <v>248</v>
      </c>
      <c r="E180" s="34">
        <v>0</v>
      </c>
    </row>
    <row r="181" spans="2:5">
      <c r="B181" s="1" t="s">
        <v>174</v>
      </c>
      <c r="C181" s="1" t="s">
        <v>15</v>
      </c>
      <c r="D181" s="1" t="s">
        <v>16</v>
      </c>
      <c r="E181" s="34">
        <v>1</v>
      </c>
    </row>
    <row r="182" spans="2:5">
      <c r="B182" s="1" t="s">
        <v>174</v>
      </c>
      <c r="C182" s="1" t="s">
        <v>15</v>
      </c>
      <c r="D182" s="1" t="s">
        <v>97</v>
      </c>
      <c r="E182" s="34">
        <v>1</v>
      </c>
    </row>
    <row r="183" spans="2:5">
      <c r="B183" s="1" t="s">
        <v>174</v>
      </c>
      <c r="C183" s="1" t="s">
        <v>15</v>
      </c>
      <c r="D183" s="1" t="s">
        <v>104</v>
      </c>
      <c r="E183" s="34">
        <v>1</v>
      </c>
    </row>
    <row r="184" spans="2:5">
      <c r="B184" s="1" t="s">
        <v>174</v>
      </c>
      <c r="C184" s="1" t="s">
        <v>15</v>
      </c>
      <c r="D184" s="10" t="s">
        <v>83</v>
      </c>
      <c r="E184" s="34">
        <v>1</v>
      </c>
    </row>
    <row r="185" spans="2:5">
      <c r="B185" s="1" t="s">
        <v>174</v>
      </c>
      <c r="C185" s="1" t="s">
        <v>15</v>
      </c>
      <c r="D185" s="10" t="s">
        <v>88</v>
      </c>
      <c r="E185" s="34">
        <v>1</v>
      </c>
    </row>
    <row r="186" spans="2:5">
      <c r="B186" s="1" t="s">
        <v>174</v>
      </c>
      <c r="C186" s="1" t="s">
        <v>15</v>
      </c>
      <c r="D186" s="10" t="s">
        <v>99</v>
      </c>
      <c r="E186" s="34">
        <v>1</v>
      </c>
    </row>
    <row r="187" spans="2:5">
      <c r="B187" s="1" t="s">
        <v>174</v>
      </c>
      <c r="C187" s="1" t="s">
        <v>15</v>
      </c>
      <c r="D187" s="4" t="s">
        <v>106</v>
      </c>
      <c r="E187" s="34">
        <v>1</v>
      </c>
    </row>
    <row r="188" spans="2:5">
      <c r="B188" s="1" t="s">
        <v>174</v>
      </c>
      <c r="C188" s="1" t="s">
        <v>15</v>
      </c>
      <c r="D188" s="4" t="s">
        <v>98</v>
      </c>
      <c r="E188" s="34">
        <v>1</v>
      </c>
    </row>
    <row r="189" spans="2:5">
      <c r="B189" s="1" t="s">
        <v>174</v>
      </c>
      <c r="C189" s="1" t="s">
        <v>15</v>
      </c>
      <c r="D189" s="4" t="s">
        <v>105</v>
      </c>
      <c r="E189" s="34">
        <v>1</v>
      </c>
    </row>
    <row r="190" spans="2:5">
      <c r="B190" s="1" t="s">
        <v>174</v>
      </c>
      <c r="C190" s="1" t="s">
        <v>15</v>
      </c>
      <c r="D190" s="8" t="s">
        <v>251</v>
      </c>
      <c r="E190" s="34">
        <v>1</v>
      </c>
    </row>
    <row r="191" spans="2:5">
      <c r="B191" s="1" t="s">
        <v>161</v>
      </c>
      <c r="C191" s="1" t="s">
        <v>91</v>
      </c>
      <c r="D191" s="8" t="s">
        <v>273</v>
      </c>
      <c r="E191" s="34">
        <v>0</v>
      </c>
    </row>
    <row r="192" spans="2:5">
      <c r="B192" s="1" t="s">
        <v>161</v>
      </c>
      <c r="C192" s="1" t="s">
        <v>91</v>
      </c>
      <c r="D192" s="8" t="s">
        <v>274</v>
      </c>
      <c r="E192" s="34">
        <v>0</v>
      </c>
    </row>
    <row r="193" spans="2:5">
      <c r="B193" s="1" t="s">
        <v>161</v>
      </c>
      <c r="C193" s="1" t="s">
        <v>91</v>
      </c>
      <c r="D193" s="8" t="s">
        <v>275</v>
      </c>
      <c r="E193" s="34">
        <v>0</v>
      </c>
    </row>
    <row r="194" spans="2:5">
      <c r="B194" s="1" t="s">
        <v>161</v>
      </c>
      <c r="C194" s="1" t="s">
        <v>91</v>
      </c>
      <c r="D194" s="8" t="s">
        <v>276</v>
      </c>
      <c r="E194" s="34">
        <v>0</v>
      </c>
    </row>
    <row r="195" spans="2:5">
      <c r="B195" s="1" t="s">
        <v>161</v>
      </c>
      <c r="C195" s="1" t="s">
        <v>91</v>
      </c>
      <c r="D195" s="8" t="s">
        <v>138</v>
      </c>
      <c r="E195" s="34">
        <v>0</v>
      </c>
    </row>
    <row r="196" spans="2:5">
      <c r="B196" s="1" t="s">
        <v>174</v>
      </c>
      <c r="C196" s="1" t="s">
        <v>91</v>
      </c>
      <c r="D196" s="1" t="s">
        <v>238</v>
      </c>
      <c r="E196" s="34">
        <v>0</v>
      </c>
    </row>
    <row r="197" spans="2:5">
      <c r="B197" s="1" t="s">
        <v>174</v>
      </c>
      <c r="C197" s="1" t="s">
        <v>91</v>
      </c>
      <c r="D197" s="1" t="s">
        <v>239</v>
      </c>
      <c r="E197" s="34">
        <v>0</v>
      </c>
    </row>
    <row r="198" spans="2:5">
      <c r="B198" s="1" t="s">
        <v>174</v>
      </c>
      <c r="C198" s="1" t="s">
        <v>91</v>
      </c>
      <c r="D198" s="52" t="s">
        <v>120</v>
      </c>
      <c r="E198" s="34">
        <v>0</v>
      </c>
    </row>
    <row r="199" spans="2:5">
      <c r="B199" s="1" t="s">
        <v>174</v>
      </c>
      <c r="C199" s="1" t="s">
        <v>91</v>
      </c>
      <c r="D199" s="52" t="s">
        <v>137</v>
      </c>
      <c r="E199" s="34">
        <v>0</v>
      </c>
    </row>
    <row r="200" spans="2:5">
      <c r="B200" s="1" t="s">
        <v>174</v>
      </c>
      <c r="C200" s="1" t="s">
        <v>91</v>
      </c>
      <c r="D200" s="1" t="s">
        <v>133</v>
      </c>
      <c r="E200" s="34">
        <v>0</v>
      </c>
    </row>
    <row r="201" spans="2:5">
      <c r="B201" s="1" t="s">
        <v>174</v>
      </c>
      <c r="C201" s="1" t="s">
        <v>91</v>
      </c>
      <c r="D201" s="1" t="s">
        <v>134</v>
      </c>
      <c r="E201" s="34">
        <v>0</v>
      </c>
    </row>
    <row r="202" spans="2:5">
      <c r="B202" s="1" t="s">
        <v>174</v>
      </c>
      <c r="C202" s="1" t="s">
        <v>91</v>
      </c>
      <c r="D202" s="1" t="s">
        <v>233</v>
      </c>
      <c r="E202" s="34">
        <v>0</v>
      </c>
    </row>
    <row r="203" spans="2:5">
      <c r="B203" s="1" t="s">
        <v>174</v>
      </c>
      <c r="C203" s="1" t="s">
        <v>91</v>
      </c>
      <c r="D203" s="1" t="s">
        <v>234</v>
      </c>
      <c r="E203" s="34">
        <v>0</v>
      </c>
    </row>
    <row r="204" spans="2:5">
      <c r="B204" s="1" t="s">
        <v>174</v>
      </c>
      <c r="C204" s="1" t="s">
        <v>91</v>
      </c>
      <c r="D204" s="1" t="s">
        <v>136</v>
      </c>
      <c r="E204" s="34">
        <v>0</v>
      </c>
    </row>
    <row r="205" spans="2:5">
      <c r="B205" s="1" t="s">
        <v>174</v>
      </c>
      <c r="C205" s="1" t="s">
        <v>91</v>
      </c>
      <c r="D205" s="1" t="s">
        <v>135</v>
      </c>
      <c r="E205" s="34">
        <v>0</v>
      </c>
    </row>
    <row r="206" spans="2:5">
      <c r="B206" s="1" t="s">
        <v>174</v>
      </c>
      <c r="C206" s="1" t="s">
        <v>91</v>
      </c>
      <c r="D206" s="1" t="s">
        <v>236</v>
      </c>
      <c r="E206" s="34">
        <v>0</v>
      </c>
    </row>
    <row r="207" spans="2:5">
      <c r="B207" s="1" t="s">
        <v>174</v>
      </c>
      <c r="C207" s="1" t="s">
        <v>91</v>
      </c>
      <c r="D207" s="1" t="s">
        <v>235</v>
      </c>
      <c r="E207" s="34">
        <v>0</v>
      </c>
    </row>
    <row r="208" spans="2:5">
      <c r="B208" s="1" t="s">
        <v>174</v>
      </c>
      <c r="C208" s="1" t="s">
        <v>91</v>
      </c>
      <c r="D208" s="1" t="s">
        <v>240</v>
      </c>
      <c r="E208" s="34">
        <v>0</v>
      </c>
    </row>
    <row r="209" spans="2:5">
      <c r="B209" s="1" t="s">
        <v>174</v>
      </c>
      <c r="C209" s="1" t="s">
        <v>91</v>
      </c>
      <c r="D209" s="1" t="s">
        <v>237</v>
      </c>
      <c r="E209" s="34">
        <v>0</v>
      </c>
    </row>
    <row r="210" spans="2:5">
      <c r="B210" s="1" t="s">
        <v>174</v>
      </c>
      <c r="C210" s="1" t="s">
        <v>91</v>
      </c>
      <c r="D210" s="1" t="s">
        <v>162</v>
      </c>
      <c r="E210" s="34">
        <v>0</v>
      </c>
    </row>
    <row r="211" spans="2:5">
      <c r="B211" s="1" t="s">
        <v>174</v>
      </c>
      <c r="C211" s="1" t="s">
        <v>91</v>
      </c>
      <c r="D211" s="1" t="s">
        <v>138</v>
      </c>
      <c r="E211" s="34">
        <v>0</v>
      </c>
    </row>
    <row r="212" spans="2:5">
      <c r="B212" s="1" t="s">
        <v>174</v>
      </c>
      <c r="C212" s="1" t="s">
        <v>91</v>
      </c>
      <c r="D212" s="1" t="s">
        <v>147</v>
      </c>
      <c r="E212" s="34">
        <v>0</v>
      </c>
    </row>
    <row r="213" spans="2:5">
      <c r="B213" s="1" t="s">
        <v>174</v>
      </c>
      <c r="C213" s="1" t="s">
        <v>91</v>
      </c>
      <c r="D213" s="1" t="s">
        <v>140</v>
      </c>
      <c r="E213" s="34">
        <v>0</v>
      </c>
    </row>
    <row r="214" spans="2:5">
      <c r="B214" s="1" t="s">
        <v>174</v>
      </c>
      <c r="C214" s="1" t="s">
        <v>91</v>
      </c>
      <c r="D214" s="8" t="s">
        <v>273</v>
      </c>
      <c r="E214" s="34">
        <v>0</v>
      </c>
    </row>
    <row r="215" spans="2:5">
      <c r="B215" s="1" t="s">
        <v>174</v>
      </c>
      <c r="C215" s="1" t="s">
        <v>91</v>
      </c>
      <c r="D215" s="8" t="s">
        <v>274</v>
      </c>
      <c r="E215" s="34">
        <v>0</v>
      </c>
    </row>
    <row r="216" spans="2:5">
      <c r="B216" s="1" t="s">
        <v>174</v>
      </c>
      <c r="C216" s="1" t="s">
        <v>91</v>
      </c>
      <c r="D216" s="8" t="s">
        <v>275</v>
      </c>
      <c r="E216" s="34">
        <v>0</v>
      </c>
    </row>
    <row r="217" spans="2:5">
      <c r="B217" s="1" t="s">
        <v>174</v>
      </c>
      <c r="C217" s="1" t="s">
        <v>91</v>
      </c>
      <c r="D217" s="8" t="s">
        <v>276</v>
      </c>
      <c r="E217" s="34">
        <v>0</v>
      </c>
    </row>
    <row r="218" spans="2:5">
      <c r="B218" s="1" t="s">
        <v>174</v>
      </c>
      <c r="C218" s="1" t="s">
        <v>91</v>
      </c>
      <c r="D218" s="8" t="s">
        <v>138</v>
      </c>
      <c r="E218" s="34">
        <v>0</v>
      </c>
    </row>
    <row r="219" spans="2:5">
      <c r="B219" s="1" t="s">
        <v>174</v>
      </c>
      <c r="C219" s="1" t="s">
        <v>91</v>
      </c>
      <c r="D219" s="1" t="s">
        <v>250</v>
      </c>
      <c r="E219" s="34">
        <v>0</v>
      </c>
    </row>
    <row r="220" spans="2:5">
      <c r="B220" s="1" t="s">
        <v>174</v>
      </c>
      <c r="C220" s="1" t="s">
        <v>91</v>
      </c>
      <c r="D220" s="1" t="s">
        <v>247</v>
      </c>
      <c r="E220" s="34">
        <v>0</v>
      </c>
    </row>
    <row r="221" spans="2:5">
      <c r="B221" s="1" t="s">
        <v>174</v>
      </c>
      <c r="C221" s="1" t="s">
        <v>87</v>
      </c>
      <c r="D221" s="12" t="s">
        <v>145</v>
      </c>
      <c r="E221" s="34">
        <v>0</v>
      </c>
    </row>
    <row r="222" spans="2:5">
      <c r="B222" s="1" t="s">
        <v>174</v>
      </c>
      <c r="C222" s="1" t="s">
        <v>87</v>
      </c>
      <c r="D222" s="12" t="s">
        <v>146</v>
      </c>
      <c r="E222" s="34">
        <v>0</v>
      </c>
    </row>
    <row r="223" spans="2:5">
      <c r="B223" s="1" t="s">
        <v>174</v>
      </c>
      <c r="C223" s="1" t="s">
        <v>87</v>
      </c>
      <c r="D223" s="12" t="s">
        <v>242</v>
      </c>
      <c r="E223" s="34">
        <v>0</v>
      </c>
    </row>
    <row r="224" spans="2:5">
      <c r="B224" s="1" t="s">
        <v>174</v>
      </c>
      <c r="C224" s="1" t="s">
        <v>87</v>
      </c>
      <c r="D224" s="12" t="s">
        <v>243</v>
      </c>
      <c r="E224" s="34">
        <v>0</v>
      </c>
    </row>
    <row r="225" spans="2:5">
      <c r="B225" s="1" t="s">
        <v>174</v>
      </c>
      <c r="C225" s="1" t="s">
        <v>87</v>
      </c>
      <c r="D225" s="12" t="s">
        <v>244</v>
      </c>
      <c r="E225" s="34">
        <v>0</v>
      </c>
    </row>
    <row r="226" spans="2:5">
      <c r="B226" s="1" t="s">
        <v>174</v>
      </c>
      <c r="C226" s="1" t="s">
        <v>87</v>
      </c>
      <c r="D226" s="12" t="s">
        <v>245</v>
      </c>
      <c r="E226" s="34">
        <v>0</v>
      </c>
    </row>
    <row r="227" spans="2:5">
      <c r="B227" s="1" t="s">
        <v>174</v>
      </c>
      <c r="C227" s="1" t="s">
        <v>87</v>
      </c>
      <c r="D227" s="9" t="s">
        <v>249</v>
      </c>
      <c r="E227" s="34">
        <v>0</v>
      </c>
    </row>
    <row r="228" spans="2:5">
      <c r="B228" s="1" t="s">
        <v>174</v>
      </c>
      <c r="C228" s="1" t="s">
        <v>93</v>
      </c>
      <c r="D228" s="1" t="s">
        <v>102</v>
      </c>
      <c r="E228" s="34">
        <v>0</v>
      </c>
    </row>
    <row r="229" spans="2:5">
      <c r="B229" s="1" t="s">
        <v>174</v>
      </c>
      <c r="C229" s="1" t="s">
        <v>93</v>
      </c>
      <c r="D229" s="1" t="s">
        <v>103</v>
      </c>
      <c r="E229" s="34">
        <v>0</v>
      </c>
    </row>
    <row r="230" spans="2:5">
      <c r="B230" s="1" t="s">
        <v>174</v>
      </c>
      <c r="C230" s="1" t="s">
        <v>93</v>
      </c>
      <c r="D230" s="1" t="s">
        <v>139</v>
      </c>
      <c r="E230" s="34">
        <v>0</v>
      </c>
    </row>
    <row r="231" spans="2:5">
      <c r="B231" s="1" t="s">
        <v>174</v>
      </c>
      <c r="C231" s="1" t="s">
        <v>93</v>
      </c>
      <c r="D231" s="1" t="s">
        <v>129</v>
      </c>
      <c r="E231" s="34">
        <v>0</v>
      </c>
    </row>
    <row r="232" spans="2:5">
      <c r="B232" s="1" t="s">
        <v>174</v>
      </c>
      <c r="C232" s="1" t="s">
        <v>93</v>
      </c>
      <c r="D232" s="1" t="s">
        <v>132</v>
      </c>
      <c r="E232" s="34">
        <v>0</v>
      </c>
    </row>
    <row r="233" spans="2:5">
      <c r="B233" s="1" t="s">
        <v>174</v>
      </c>
      <c r="C233" s="1" t="s">
        <v>93</v>
      </c>
      <c r="D233" s="1" t="s">
        <v>130</v>
      </c>
      <c r="E233" s="34">
        <v>0</v>
      </c>
    </row>
    <row r="234" spans="2:5">
      <c r="B234" s="1" t="s">
        <v>174</v>
      </c>
      <c r="C234" s="1" t="s">
        <v>94</v>
      </c>
      <c r="D234" s="1" t="s">
        <v>85</v>
      </c>
      <c r="E234" s="34">
        <v>1</v>
      </c>
    </row>
    <row r="235" spans="2:5">
      <c r="B235" s="1" t="s">
        <v>174</v>
      </c>
      <c r="C235" s="1" t="s">
        <v>94</v>
      </c>
      <c r="D235" s="1" t="s">
        <v>86</v>
      </c>
      <c r="E235" s="34">
        <v>0</v>
      </c>
    </row>
    <row r="236" spans="2:5">
      <c r="B236" s="1" t="s">
        <v>174</v>
      </c>
      <c r="C236" s="1" t="s">
        <v>94</v>
      </c>
      <c r="D236" s="1" t="s">
        <v>96</v>
      </c>
      <c r="E236" s="34">
        <v>0</v>
      </c>
    </row>
    <row r="237" spans="2:5">
      <c r="B237" s="1" t="s">
        <v>174</v>
      </c>
      <c r="C237" s="1" t="s">
        <v>94</v>
      </c>
      <c r="D237" s="1" t="s">
        <v>100</v>
      </c>
      <c r="E237" s="34">
        <v>0</v>
      </c>
    </row>
    <row r="238" spans="2:5">
      <c r="B238" s="1" t="s">
        <v>174</v>
      </c>
      <c r="C238" s="1" t="s">
        <v>94</v>
      </c>
      <c r="D238" s="1" t="s">
        <v>101</v>
      </c>
      <c r="E238" s="34">
        <v>0</v>
      </c>
    </row>
    <row r="239" spans="2:5">
      <c r="B239" s="1" t="s">
        <v>174</v>
      </c>
      <c r="C239" s="1" t="s">
        <v>94</v>
      </c>
      <c r="D239" s="1" t="s">
        <v>141</v>
      </c>
      <c r="E239" s="34">
        <v>0</v>
      </c>
    </row>
    <row r="240" spans="2:5">
      <c r="B240" s="1" t="s">
        <v>174</v>
      </c>
      <c r="C240" s="1" t="s">
        <v>94</v>
      </c>
      <c r="D240" s="1" t="s">
        <v>131</v>
      </c>
      <c r="E240" s="34">
        <v>0</v>
      </c>
    </row>
    <row r="241" spans="2:5">
      <c r="B241" s="1" t="s">
        <v>174</v>
      </c>
      <c r="C241" s="1" t="s">
        <v>92</v>
      </c>
      <c r="D241" s="8" t="s">
        <v>95</v>
      </c>
      <c r="E241" s="34">
        <v>0</v>
      </c>
    </row>
    <row r="242" spans="2:5">
      <c r="B242" s="1" t="s">
        <v>174</v>
      </c>
      <c r="C242" s="1" t="s">
        <v>92</v>
      </c>
      <c r="D242" s="8" t="s">
        <v>90</v>
      </c>
      <c r="E242" s="34">
        <v>0</v>
      </c>
    </row>
    <row r="243" spans="2:5">
      <c r="B243" s="1" t="s">
        <v>174</v>
      </c>
      <c r="C243" s="1" t="s">
        <v>92</v>
      </c>
      <c r="D243" s="5" t="s">
        <v>144</v>
      </c>
      <c r="E243" s="34">
        <v>0</v>
      </c>
    </row>
    <row r="244" spans="2:5">
      <c r="B244" s="1" t="s">
        <v>174</v>
      </c>
      <c r="C244" s="1" t="s">
        <v>92</v>
      </c>
      <c r="D244" s="4" t="s">
        <v>89</v>
      </c>
      <c r="E244" s="34">
        <v>0</v>
      </c>
    </row>
    <row r="245" spans="2:5">
      <c r="B245" s="1" t="s">
        <v>174</v>
      </c>
      <c r="C245" s="1" t="s">
        <v>92</v>
      </c>
      <c r="D245" s="8" t="s">
        <v>246</v>
      </c>
      <c r="E245" s="34">
        <v>0</v>
      </c>
    </row>
    <row r="246" spans="2:5">
      <c r="B246" s="1" t="s">
        <v>161</v>
      </c>
      <c r="C246" s="1" t="s">
        <v>84</v>
      </c>
      <c r="D246" s="8" t="s">
        <v>277</v>
      </c>
      <c r="E246" s="34">
        <v>0</v>
      </c>
    </row>
    <row r="247" spans="2:5">
      <c r="B247" s="1" t="s">
        <v>172</v>
      </c>
      <c r="C247" s="1" t="s">
        <v>84</v>
      </c>
      <c r="D247" s="8" t="s">
        <v>277</v>
      </c>
      <c r="E247" s="34">
        <v>0</v>
      </c>
    </row>
    <row r="248" spans="2:5">
      <c r="B248" s="1" t="s">
        <v>173</v>
      </c>
      <c r="C248" s="1" t="s">
        <v>84</v>
      </c>
      <c r="D248" s="8" t="s">
        <v>277</v>
      </c>
      <c r="E248" s="34">
        <v>0</v>
      </c>
    </row>
    <row r="249" spans="2:5">
      <c r="B249" s="1" t="s">
        <v>174</v>
      </c>
      <c r="C249" s="1" t="s">
        <v>84</v>
      </c>
      <c r="D249" s="8" t="s">
        <v>277</v>
      </c>
      <c r="E249" s="34">
        <v>0</v>
      </c>
    </row>
    <row r="250" spans="2:5">
      <c r="B250" s="1" t="s">
        <v>161</v>
      </c>
      <c r="C250" s="1" t="s">
        <v>84</v>
      </c>
      <c r="D250" s="8" t="s">
        <v>278</v>
      </c>
      <c r="E250" s="34">
        <v>0</v>
      </c>
    </row>
    <row r="251" spans="2:5">
      <c r="B251" s="1" t="s">
        <v>172</v>
      </c>
      <c r="C251" s="1" t="s">
        <v>84</v>
      </c>
      <c r="D251" s="8" t="s">
        <v>278</v>
      </c>
      <c r="E251" s="34">
        <v>0</v>
      </c>
    </row>
    <row r="252" spans="2:5">
      <c r="B252" s="1" t="s">
        <v>173</v>
      </c>
      <c r="C252" s="1" t="s">
        <v>84</v>
      </c>
      <c r="D252" s="8" t="s">
        <v>278</v>
      </c>
      <c r="E252" s="34">
        <v>0</v>
      </c>
    </row>
    <row r="253" spans="2:5">
      <c r="B253" s="1" t="s">
        <v>174</v>
      </c>
      <c r="C253" s="1" t="s">
        <v>84</v>
      </c>
      <c r="D253" s="8" t="s">
        <v>278</v>
      </c>
      <c r="E253" s="34">
        <v>0</v>
      </c>
    </row>
    <row r="254" spans="2:5">
      <c r="B254" s="1" t="s">
        <v>174</v>
      </c>
      <c r="C254" s="1" t="s">
        <v>84</v>
      </c>
      <c r="D254" s="1" t="s">
        <v>248</v>
      </c>
      <c r="E254" s="34">
        <v>0</v>
      </c>
    </row>
  </sheetData>
  <sheetProtection algorithmName="SHA-512" hashValue="+a05bRF7TX5BmHf3ZnkHhYICJIY+WIBUh0DKC1x29ClrUkO9fu6sA+Z8hf8xCEdnJ6/b3ds7mu8dDE+wDxc3Rg==" saltValue="MtvmrDSDWI8cbJcwEnYnkg==" spinCount="100000" sheet="1" objects="1" scenarios="1"/>
  <autoFilter ref="B2:E254" xr:uid="{38699323-B2AB-5444-87AD-632C3442E5E9}"/>
  <dataValidations count="1">
    <dataValidation type="list" allowBlank="1" showInputMessage="1" showErrorMessage="1" sqref="D21:D23 D82:D84 D143:D145 D204:D206" xr:uid="{E63F44D4-41D9-4149-A557-EEC811F9987D}">
      <formula1>INDIRECT(J21)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99323-B2AB-5444-87AD-632C3442E5E9}">
  <sheetPr>
    <tabColor theme="5" tint="-0.249977111117893"/>
  </sheetPr>
  <dimension ref="B2:J28"/>
  <sheetViews>
    <sheetView showGridLines="0" zoomScale="110" zoomScaleNormal="110" workbookViewId="0">
      <selection activeCell="B2" sqref="B2"/>
    </sheetView>
  </sheetViews>
  <sheetFormatPr baseColWidth="10" defaultRowHeight="15.5"/>
  <cols>
    <col min="1" max="1" width="2.33203125" customWidth="1"/>
    <col min="2" max="2" width="22.83203125" customWidth="1"/>
    <col min="3" max="3" width="22.83203125" hidden="1" customWidth="1"/>
    <col min="4" max="5" width="22.83203125" customWidth="1"/>
    <col min="6" max="6" width="25.83203125" customWidth="1"/>
    <col min="7" max="7" width="41.1640625" bestFit="1" customWidth="1"/>
    <col min="8" max="10" width="25.83203125" customWidth="1"/>
  </cols>
  <sheetData>
    <row r="2" spans="2:10" s="7" customFormat="1">
      <c r="B2" s="6" t="s">
        <v>4</v>
      </c>
      <c r="C2" s="6" t="s">
        <v>124</v>
      </c>
      <c r="D2" s="6" t="s">
        <v>15</v>
      </c>
      <c r="E2" s="6" t="s">
        <v>91</v>
      </c>
      <c r="F2" s="6" t="s">
        <v>87</v>
      </c>
      <c r="G2" s="6" t="s">
        <v>93</v>
      </c>
      <c r="H2" s="6" t="s">
        <v>94</v>
      </c>
      <c r="I2" s="6" t="s">
        <v>92</v>
      </c>
      <c r="J2" s="6" t="s">
        <v>84</v>
      </c>
    </row>
    <row r="3" spans="2:10">
      <c r="B3" s="8" t="s">
        <v>15</v>
      </c>
      <c r="C3" s="9" t="s">
        <v>121</v>
      </c>
      <c r="D3" s="10" t="s">
        <v>16</v>
      </c>
      <c r="E3" s="8" t="s">
        <v>238</v>
      </c>
      <c r="F3" s="12" t="s">
        <v>145</v>
      </c>
      <c r="G3" s="5" t="s">
        <v>102</v>
      </c>
      <c r="H3" s="4" t="s">
        <v>85</v>
      </c>
      <c r="I3" s="8" t="s">
        <v>95</v>
      </c>
      <c r="J3" s="8" t="s">
        <v>248</v>
      </c>
    </row>
    <row r="4" spans="2:10">
      <c r="B4" s="8" t="s">
        <v>91</v>
      </c>
      <c r="C4" s="9" t="s">
        <v>91</v>
      </c>
      <c r="D4" s="10" t="s">
        <v>97</v>
      </c>
      <c r="E4" s="8" t="s">
        <v>239</v>
      </c>
      <c r="F4" s="12" t="s">
        <v>146</v>
      </c>
      <c r="G4" s="8" t="s">
        <v>103</v>
      </c>
      <c r="H4" s="5" t="s">
        <v>86</v>
      </c>
      <c r="I4" s="8" t="s">
        <v>90</v>
      </c>
      <c r="J4" s="8" t="s">
        <v>277</v>
      </c>
    </row>
    <row r="5" spans="2:10">
      <c r="B5" s="8" t="s">
        <v>87</v>
      </c>
      <c r="C5" s="9" t="s">
        <v>87</v>
      </c>
      <c r="D5" s="10" t="s">
        <v>104</v>
      </c>
      <c r="E5" s="4" t="s">
        <v>120</v>
      </c>
      <c r="F5" s="12" t="s">
        <v>242</v>
      </c>
      <c r="G5" s="8" t="s">
        <v>139</v>
      </c>
      <c r="H5" s="8" t="s">
        <v>96</v>
      </c>
      <c r="I5" s="5" t="s">
        <v>144</v>
      </c>
      <c r="J5" s="8" t="s">
        <v>278</v>
      </c>
    </row>
    <row r="6" spans="2:10">
      <c r="B6" s="8" t="s">
        <v>93</v>
      </c>
      <c r="C6" s="9" t="s">
        <v>123</v>
      </c>
      <c r="D6" s="10" t="s">
        <v>83</v>
      </c>
      <c r="E6" s="4" t="s">
        <v>137</v>
      </c>
      <c r="F6" s="12" t="s">
        <v>243</v>
      </c>
      <c r="G6" s="8" t="s">
        <v>129</v>
      </c>
      <c r="H6" s="8" t="s">
        <v>100</v>
      </c>
      <c r="I6" s="4" t="s">
        <v>89</v>
      </c>
    </row>
    <row r="7" spans="2:10">
      <c r="B7" s="8" t="s">
        <v>94</v>
      </c>
      <c r="C7" s="9" t="s">
        <v>122</v>
      </c>
      <c r="D7" s="10" t="s">
        <v>88</v>
      </c>
      <c r="E7" s="8" t="s">
        <v>133</v>
      </c>
      <c r="F7" s="12" t="s">
        <v>244</v>
      </c>
      <c r="G7" s="8" t="s">
        <v>132</v>
      </c>
      <c r="H7" s="8" t="s">
        <v>101</v>
      </c>
      <c r="I7" s="8" t="s">
        <v>246</v>
      </c>
      <c r="J7" s="11"/>
    </row>
    <row r="8" spans="2:10">
      <c r="B8" s="8" t="s">
        <v>92</v>
      </c>
      <c r="C8" s="9" t="s">
        <v>92</v>
      </c>
      <c r="D8" s="10" t="s">
        <v>99</v>
      </c>
      <c r="E8" s="8" t="s">
        <v>134</v>
      </c>
      <c r="F8" s="12" t="s">
        <v>245</v>
      </c>
      <c r="G8" s="8" t="s">
        <v>130</v>
      </c>
      <c r="H8" s="8" t="s">
        <v>141</v>
      </c>
      <c r="I8" s="11"/>
      <c r="J8" s="11"/>
    </row>
    <row r="9" spans="2:10">
      <c r="B9" s="8" t="s">
        <v>84</v>
      </c>
      <c r="C9" s="9" t="s">
        <v>84</v>
      </c>
      <c r="D9" s="10" t="s">
        <v>106</v>
      </c>
      <c r="E9" s="8" t="s">
        <v>233</v>
      </c>
      <c r="F9" s="8" t="s">
        <v>249</v>
      </c>
      <c r="G9" s="11"/>
      <c r="H9" s="8" t="s">
        <v>131</v>
      </c>
      <c r="I9" s="11"/>
      <c r="J9" s="11"/>
    </row>
    <row r="10" spans="2:10">
      <c r="B10" s="11"/>
      <c r="C10" s="11"/>
      <c r="D10" s="10" t="s">
        <v>98</v>
      </c>
      <c r="E10" s="8" t="s">
        <v>234</v>
      </c>
      <c r="G10" s="11"/>
      <c r="H10" s="11"/>
      <c r="I10" s="11"/>
      <c r="J10" s="11"/>
    </row>
    <row r="11" spans="2:10">
      <c r="B11" s="11"/>
      <c r="C11" s="11"/>
      <c r="D11" s="10" t="s">
        <v>105</v>
      </c>
      <c r="E11" s="8" t="s">
        <v>136</v>
      </c>
      <c r="F11" s="11"/>
      <c r="G11" s="11"/>
      <c r="H11" s="11"/>
      <c r="I11" s="11"/>
      <c r="J11" s="11"/>
    </row>
    <row r="12" spans="2:10">
      <c r="B12" s="11"/>
      <c r="C12" s="11"/>
      <c r="D12" s="10" t="s">
        <v>251</v>
      </c>
      <c r="E12" s="8" t="s">
        <v>135</v>
      </c>
      <c r="F12" s="11"/>
      <c r="G12" s="11"/>
      <c r="H12" s="11"/>
      <c r="I12" s="11"/>
      <c r="J12" s="11"/>
    </row>
    <row r="13" spans="2:10">
      <c r="B13" s="11"/>
      <c r="C13" s="11"/>
      <c r="D13" s="11"/>
      <c r="E13" s="8" t="s">
        <v>236</v>
      </c>
      <c r="F13" s="11"/>
      <c r="G13" s="11"/>
      <c r="H13" s="11"/>
      <c r="I13" s="11"/>
      <c r="J13" s="11"/>
    </row>
    <row r="14" spans="2:10">
      <c r="B14" s="11"/>
      <c r="C14" s="11"/>
      <c r="D14" s="11"/>
      <c r="E14" s="8" t="s">
        <v>235</v>
      </c>
      <c r="F14" s="11"/>
      <c r="G14" s="11"/>
      <c r="H14" s="11"/>
      <c r="I14" s="11"/>
      <c r="J14" s="11"/>
    </row>
    <row r="15" spans="2:10">
      <c r="B15" s="11"/>
      <c r="C15" s="11"/>
      <c r="D15" s="11"/>
      <c r="E15" s="8" t="s">
        <v>240</v>
      </c>
      <c r="F15" s="11"/>
      <c r="G15" s="11"/>
      <c r="H15" s="11"/>
      <c r="I15" s="11"/>
      <c r="J15" s="11"/>
    </row>
    <row r="16" spans="2:10">
      <c r="B16" s="11"/>
      <c r="C16" s="11"/>
      <c r="D16" s="11"/>
      <c r="E16" s="8" t="s">
        <v>237</v>
      </c>
      <c r="F16" s="11"/>
      <c r="G16" s="11"/>
      <c r="H16" s="11"/>
      <c r="I16" s="11"/>
      <c r="J16" s="11"/>
    </row>
    <row r="17" spans="2:10">
      <c r="B17" s="11"/>
      <c r="C17" s="11"/>
      <c r="D17" s="11"/>
      <c r="E17" s="8" t="s">
        <v>162</v>
      </c>
      <c r="F17" s="11"/>
      <c r="G17" s="11"/>
      <c r="H17" s="11"/>
      <c r="I17" s="11"/>
      <c r="J17" s="11"/>
    </row>
    <row r="18" spans="2:10">
      <c r="B18" s="11"/>
      <c r="C18" s="11"/>
      <c r="D18" s="11"/>
      <c r="E18" s="8" t="s">
        <v>138</v>
      </c>
      <c r="F18" s="11"/>
      <c r="G18" s="11"/>
      <c r="H18" s="11"/>
      <c r="I18" s="11"/>
      <c r="J18" s="11"/>
    </row>
    <row r="19" spans="2:10">
      <c r="B19" s="11"/>
      <c r="C19" s="11"/>
      <c r="D19" s="11"/>
      <c r="E19" s="13" t="s">
        <v>147</v>
      </c>
      <c r="F19" s="11"/>
      <c r="G19" s="11"/>
      <c r="H19" s="11"/>
      <c r="I19" s="11"/>
      <c r="J19" s="11"/>
    </row>
    <row r="20" spans="2:10">
      <c r="B20" s="11"/>
      <c r="C20" s="11"/>
      <c r="D20" s="11"/>
      <c r="E20" s="8" t="s">
        <v>140</v>
      </c>
      <c r="F20" s="11"/>
      <c r="G20" s="11"/>
      <c r="H20" s="11"/>
      <c r="I20" s="11"/>
      <c r="J20" s="11"/>
    </row>
    <row r="21" spans="2:10">
      <c r="B21" s="11"/>
      <c r="C21" s="11"/>
      <c r="D21" s="11"/>
      <c r="E21" s="8" t="s">
        <v>273</v>
      </c>
      <c r="F21" s="11"/>
      <c r="G21" s="11"/>
      <c r="H21" s="11"/>
      <c r="I21" s="11"/>
      <c r="J21" s="11"/>
    </row>
    <row r="22" spans="2:10">
      <c r="B22" s="11"/>
      <c r="C22" s="11"/>
      <c r="D22" s="11"/>
      <c r="E22" s="8" t="s">
        <v>274</v>
      </c>
      <c r="F22" s="11"/>
      <c r="G22" s="11"/>
      <c r="H22" s="11"/>
      <c r="I22" s="11"/>
      <c r="J22" s="11"/>
    </row>
    <row r="23" spans="2:10">
      <c r="B23" s="11"/>
      <c r="C23" s="11"/>
      <c r="D23" s="11"/>
      <c r="E23" s="8" t="s">
        <v>275</v>
      </c>
      <c r="F23" s="11"/>
      <c r="G23" s="11"/>
      <c r="H23" s="11"/>
      <c r="I23" s="11"/>
      <c r="J23" s="11"/>
    </row>
    <row r="24" spans="2:10">
      <c r="B24" s="11"/>
      <c r="C24" s="11"/>
      <c r="D24" s="11"/>
      <c r="E24" s="8" t="s">
        <v>276</v>
      </c>
      <c r="F24" s="11"/>
      <c r="G24" s="11"/>
      <c r="H24" s="11"/>
      <c r="I24" s="11"/>
      <c r="J24" s="11"/>
    </row>
    <row r="25" spans="2:10">
      <c r="B25" s="11"/>
      <c r="C25" s="11"/>
      <c r="D25" s="11"/>
      <c r="E25" s="8" t="s">
        <v>250</v>
      </c>
      <c r="F25" s="11"/>
      <c r="G25" s="11"/>
      <c r="H25" s="11"/>
      <c r="I25" s="11"/>
      <c r="J25" s="11"/>
    </row>
    <row r="26" spans="2:10">
      <c r="B26" s="11"/>
      <c r="C26" s="11"/>
      <c r="D26" s="11"/>
      <c r="E26" s="8" t="s">
        <v>247</v>
      </c>
      <c r="F26" s="11"/>
      <c r="G26" s="11"/>
      <c r="H26" s="11"/>
      <c r="I26" s="11"/>
      <c r="J26" s="11"/>
    </row>
    <row r="27" spans="2:10">
      <c r="B27" s="11"/>
      <c r="C27" s="11"/>
      <c r="D27" s="11"/>
      <c r="F27" s="11"/>
      <c r="G27" s="11"/>
      <c r="H27" s="11"/>
      <c r="I27" s="11"/>
      <c r="J27" s="11"/>
    </row>
    <row r="28" spans="2:10">
      <c r="B28" s="11"/>
      <c r="C28" s="11"/>
      <c r="D28" s="11"/>
      <c r="E28" s="11"/>
      <c r="F28" s="11"/>
      <c r="G28" s="11"/>
      <c r="H28" s="11"/>
      <c r="I28" s="11"/>
      <c r="J28" s="11"/>
    </row>
  </sheetData>
  <sheetProtection algorithmName="SHA-512" hashValue="fOMliDPFL70VVIHl489BCMNe9Du//6QUGr+gwiCzMgtZ3PddYPx7YUBo7I4iBkP2wTVZjssvf6hy2Y0e6C8TJA==" saltValue="wGe3MNsrgcGfZ5BI6cqfCw==" spinCount="100000" sheet="1" objects="1" scenarios="1"/>
  <autoFilter ref="B2:J17" xr:uid="{38699323-B2AB-5444-87AD-632C3442E5E9}"/>
  <dataValidations count="1">
    <dataValidation type="list" allowBlank="1" showInputMessage="1" showErrorMessage="1" sqref="E13:E16" xr:uid="{3BDE7642-3675-E14C-8B6D-93AD5D85093A}">
      <formula1>INDIRECT(K13)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34AE5-8C93-D042-93BB-2052675A72BF}">
  <sheetPr>
    <tabColor theme="5" tint="-0.249977111117893"/>
  </sheetPr>
  <dimension ref="B1:L20"/>
  <sheetViews>
    <sheetView showGridLines="0" zoomScale="92" zoomScaleNormal="120" workbookViewId="0">
      <selection activeCell="B2" sqref="B2"/>
    </sheetView>
  </sheetViews>
  <sheetFormatPr baseColWidth="10" defaultRowHeight="15.5"/>
  <cols>
    <col min="1" max="1" width="3.1640625" customWidth="1"/>
    <col min="3" max="3" width="4" customWidth="1"/>
    <col min="5" max="5" width="4.1640625" customWidth="1"/>
    <col min="6" max="6" width="31.1640625" customWidth="1"/>
    <col min="7" max="7" width="4.33203125" customWidth="1"/>
    <col min="8" max="8" width="29.83203125" customWidth="1"/>
    <col min="9" max="9" width="4.33203125" customWidth="1"/>
    <col min="10" max="10" width="17.5" customWidth="1"/>
    <col min="12" max="12" width="212.5" customWidth="1"/>
  </cols>
  <sheetData>
    <row r="1" spans="2:12" ht="31">
      <c r="B1" s="3" t="s">
        <v>114</v>
      </c>
      <c r="C1" s="38"/>
      <c r="D1" s="3" t="s">
        <v>256</v>
      </c>
      <c r="F1" s="3" t="s">
        <v>113</v>
      </c>
      <c r="H1" s="3" t="s">
        <v>176</v>
      </c>
      <c r="J1" s="3" t="s">
        <v>0</v>
      </c>
      <c r="L1" s="3" t="s">
        <v>115</v>
      </c>
    </row>
    <row r="2" spans="2:12">
      <c r="B2" s="1" t="s">
        <v>163</v>
      </c>
      <c r="D2" s="1" t="s">
        <v>257</v>
      </c>
      <c r="F2" s="1" t="s">
        <v>17</v>
      </c>
      <c r="H2" s="1" t="s">
        <v>196</v>
      </c>
      <c r="J2" s="1" t="s">
        <v>172</v>
      </c>
      <c r="L2" s="1" t="s">
        <v>268</v>
      </c>
    </row>
    <row r="3" spans="2:12" ht="31">
      <c r="B3" s="1" t="s">
        <v>164</v>
      </c>
      <c r="D3" s="1" t="s">
        <v>258</v>
      </c>
      <c r="F3" s="1" t="s">
        <v>18</v>
      </c>
      <c r="H3" s="1" t="s">
        <v>181</v>
      </c>
      <c r="J3" s="1" t="s">
        <v>173</v>
      </c>
      <c r="L3" s="37" t="s">
        <v>269</v>
      </c>
    </row>
    <row r="4" spans="2:12">
      <c r="F4" s="1" t="s">
        <v>13</v>
      </c>
      <c r="H4" s="1" t="s">
        <v>191</v>
      </c>
      <c r="J4" s="1" t="s">
        <v>161</v>
      </c>
      <c r="L4" s="1" t="s">
        <v>225</v>
      </c>
    </row>
    <row r="5" spans="2:12">
      <c r="H5" s="1" t="s">
        <v>188</v>
      </c>
      <c r="J5" s="1" t="s">
        <v>174</v>
      </c>
      <c r="L5" s="1" t="s">
        <v>270</v>
      </c>
    </row>
    <row r="6" spans="2:12">
      <c r="H6" s="1" t="s">
        <v>182</v>
      </c>
      <c r="J6" s="1" t="s">
        <v>111</v>
      </c>
      <c r="L6" s="1" t="s">
        <v>116</v>
      </c>
    </row>
    <row r="7" spans="2:12">
      <c r="H7" s="1" t="s">
        <v>183</v>
      </c>
      <c r="L7" s="1" t="s">
        <v>142</v>
      </c>
    </row>
    <row r="8" spans="2:12">
      <c r="H8" s="1" t="s">
        <v>184</v>
      </c>
      <c r="L8" s="1" t="s">
        <v>117</v>
      </c>
    </row>
    <row r="9" spans="2:12">
      <c r="H9" s="1" t="s">
        <v>185</v>
      </c>
      <c r="L9" s="1" t="s">
        <v>118</v>
      </c>
    </row>
    <row r="10" spans="2:12">
      <c r="H10" s="1" t="s">
        <v>180</v>
      </c>
      <c r="L10" s="1" t="s">
        <v>119</v>
      </c>
    </row>
    <row r="11" spans="2:12">
      <c r="H11" s="1" t="s">
        <v>186</v>
      </c>
      <c r="L11" s="1" t="s">
        <v>271</v>
      </c>
    </row>
    <row r="12" spans="2:12">
      <c r="H12" s="1" t="s">
        <v>189</v>
      </c>
      <c r="L12" s="1" t="s">
        <v>165</v>
      </c>
    </row>
    <row r="13" spans="2:12" ht="124">
      <c r="H13" s="1" t="s">
        <v>187</v>
      </c>
      <c r="L13" s="37" t="s">
        <v>272</v>
      </c>
    </row>
    <row r="14" spans="2:12">
      <c r="H14" s="1" t="s">
        <v>179</v>
      </c>
      <c r="L14" s="1" t="s">
        <v>171</v>
      </c>
    </row>
    <row r="15" spans="2:12">
      <c r="H15" s="1" t="s">
        <v>178</v>
      </c>
      <c r="L15" s="1" t="s">
        <v>166</v>
      </c>
    </row>
    <row r="16" spans="2:12">
      <c r="L16" s="1" t="s">
        <v>205</v>
      </c>
    </row>
    <row r="17" spans="12:12">
      <c r="L17" s="1" t="s">
        <v>226</v>
      </c>
    </row>
    <row r="18" spans="12:12">
      <c r="L18" s="1" t="s">
        <v>253</v>
      </c>
    </row>
    <row r="19" spans="12:12">
      <c r="L19" s="1" t="s">
        <v>11</v>
      </c>
    </row>
    <row r="20" spans="12:12">
      <c r="L20" s="1" t="s">
        <v>254</v>
      </c>
    </row>
  </sheetData>
  <sheetProtection algorithmName="SHA-512" hashValue="DhFKYuBX+VQ7biCgCb8iktrdFDmyZ04s1Y6VQ80iG18NbngrT6lnm1hjrxxH/DFyfLgk3ffXhRqPfbctujUNgg==" saltValue="oPgMVaTHYJiA9TPYOtc3S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3F0A2F2C4B514F9AF5A27EF6314DCC" ma:contentTypeVersion="16" ma:contentTypeDescription="Crée un document." ma:contentTypeScope="" ma:versionID="c39f34017531e6390d2de53d110d422e">
  <xsd:schema xmlns:xsd="http://www.w3.org/2001/XMLSchema" xmlns:xs="http://www.w3.org/2001/XMLSchema" xmlns:p="http://schemas.microsoft.com/office/2006/metadata/properties" xmlns:ns2="531b968c-a8e5-4395-8f06-6b24c6828164" xmlns:ns3="b3396928-f3f7-4467-8517-3c0fdd514ec6" targetNamespace="http://schemas.microsoft.com/office/2006/metadata/properties" ma:root="true" ma:fieldsID="2d9a21cf6d297dc2f9ce87658c043d65" ns2:_="" ns3:_="">
    <xsd:import namespace="531b968c-a8e5-4395-8f06-6b24c6828164"/>
    <xsd:import namespace="b3396928-f3f7-4467-8517-3c0fdd514e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1b968c-a8e5-4395-8f06-6b24c68281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5b0e87fd-663f-4a07-a09d-6ee3bb6a45d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396928-f3f7-4467-8517-3c0fdd514ec6"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fdf4c400-a6f1-44fc-80da-687e292a6e5e}" ma:internalName="TaxCatchAll" ma:showField="CatchAllData" ma:web="b3396928-f3f7-4467-8517-3c0fdd514e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A3B310-9C1C-4EF5-AF75-7A2BF311AC4B}"/>
</file>

<file path=customXml/itemProps2.xml><?xml version="1.0" encoding="utf-8"?>
<ds:datastoreItem xmlns:ds="http://schemas.openxmlformats.org/officeDocument/2006/customXml" ds:itemID="{AE419291-DE09-45B0-847B-3AC7B10876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Introduction</vt:lpstr>
      <vt:lpstr>Guide d'utilisation</vt:lpstr>
      <vt:lpstr>Calcul</vt:lpstr>
      <vt:lpstr>Ref. produits et description</vt:lpstr>
      <vt:lpstr>Versionning</vt:lpstr>
      <vt:lpstr>BDD Flux</vt:lpstr>
      <vt:lpstr>BDD Recyclabilité</vt:lpstr>
      <vt:lpstr>BDD Matériaux</vt:lpstr>
      <vt:lpstr>Eléments supports</vt:lpstr>
      <vt:lpstr>Autres</vt:lpstr>
      <vt:lpstr>Code_matériaux</vt:lpstr>
      <vt:lpstr>Composites</vt:lpstr>
      <vt:lpstr>Famille_materiaux</vt:lpstr>
      <vt:lpstr>Fibres_textiles_naturels</vt:lpstr>
      <vt:lpstr>Fibres_textiles_synthétiques</vt:lpstr>
      <vt:lpstr>Inertes</vt:lpstr>
      <vt:lpstr>Metaux</vt:lpstr>
      <vt:lpstr>Plastiques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Robin RONCERAY</cp:lastModifiedBy>
  <dcterms:created xsi:type="dcterms:W3CDTF">2023-06-07T10:38:21Z</dcterms:created>
  <dcterms:modified xsi:type="dcterms:W3CDTF">2023-09-29T09:47:33Z</dcterms:modified>
</cp:coreProperties>
</file>